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zgfs001\didr2092\01_ESH_Department\19.供应商审核\2023审核\张家港迪爱生化工有限公司\"/>
    </mc:Choice>
  </mc:AlternateContent>
  <xr:revisionPtr revIDLastSave="0" documentId="13_ncr:1_{FB471798-3092-4C97-AE71-441D22B9B818}" xr6:coauthVersionLast="47" xr6:coauthVersionMax="47" xr10:uidLastSave="{00000000-0000-0000-0000-000000000000}"/>
  <bookViews>
    <workbookView xWindow="-108" yWindow="-108" windowWidth="23256" windowHeight="12720" tabRatio="676" xr2:uid="{00000000-000D-0000-FFFF-FFFF00000000}"/>
  </bookViews>
  <sheets>
    <sheet name="评价报告 Evaluation Report" sheetId="6" r:id="rId1"/>
    <sheet name="检查表 Checklist" sheetId="7" r:id="rId2"/>
    <sheet name="行动方案 Follow-up Action" sheetId="11" r:id="rId3"/>
    <sheet name="Sheet3" sheetId="10" state="hidden" r:id="rId4"/>
  </sheets>
  <externalReferences>
    <externalReference r:id="rId5"/>
  </externalReferences>
  <definedNames>
    <definedName name="_xlnm.Print_Area" localSheetId="0">'评价报告 Evaluation Report'!$A$1:$I$28</definedName>
    <definedName name="_xlnm.Print_Area" localSheetId="2">'行动方案 Follow-up Action'!$A$1:$I$53</definedName>
    <definedName name="ScoreValidation">'[1]Rank Finder'!$E$2:$E$7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10" l="1"/>
  <c r="I51" i="10"/>
  <c r="F51" i="10"/>
  <c r="F50" i="10"/>
  <c r="F49" i="10"/>
  <c r="F48" i="10"/>
  <c r="I47" i="10"/>
  <c r="F47" i="10"/>
  <c r="F46" i="10"/>
  <c r="F45" i="10"/>
  <c r="F44" i="10"/>
  <c r="I43" i="10"/>
  <c r="F43" i="10"/>
  <c r="F42" i="10"/>
  <c r="F41" i="10"/>
  <c r="F40" i="10"/>
  <c r="I39" i="10"/>
  <c r="F39" i="10"/>
  <c r="F38" i="10"/>
  <c r="I37" i="10"/>
  <c r="F37" i="10"/>
  <c r="F36" i="10"/>
  <c r="I35" i="10"/>
  <c r="F35" i="10"/>
  <c r="F34" i="10"/>
  <c r="F33" i="10"/>
  <c r="I32" i="10"/>
  <c r="F32" i="10"/>
  <c r="F31" i="10"/>
  <c r="F30" i="10"/>
  <c r="F29" i="10"/>
  <c r="F28" i="10"/>
  <c r="I27" i="10"/>
  <c r="F27" i="10"/>
  <c r="F26" i="10"/>
  <c r="F25" i="10"/>
  <c r="F24" i="10"/>
  <c r="I23" i="10"/>
  <c r="F23" i="10"/>
  <c r="F22" i="10"/>
  <c r="F21" i="10"/>
  <c r="F20" i="10"/>
  <c r="N19" i="10"/>
  <c r="I19" i="10"/>
  <c r="F19" i="10"/>
  <c r="F18" i="10"/>
  <c r="F17" i="10"/>
  <c r="F16" i="10"/>
  <c r="I15" i="10"/>
  <c r="F15" i="10"/>
  <c r="F14" i="10"/>
  <c r="F13" i="10"/>
  <c r="F12" i="10"/>
  <c r="I11" i="10"/>
  <c r="F11" i="10"/>
  <c r="F10" i="10"/>
  <c r="F9" i="10"/>
  <c r="F8" i="10"/>
  <c r="I7" i="10"/>
  <c r="F7" i="10"/>
  <c r="F6" i="10"/>
  <c r="N3" i="10" s="1"/>
  <c r="F5" i="10"/>
  <c r="F4" i="10"/>
  <c r="I3" i="10"/>
  <c r="F3" i="10"/>
  <c r="A24" i="6"/>
  <c r="A23" i="6"/>
  <c r="I22" i="6"/>
  <c r="A22" i="6"/>
  <c r="A21" i="6"/>
  <c r="A20" i="6"/>
  <c r="A19" i="6"/>
  <c r="A18" i="6"/>
  <c r="I17" i="6"/>
  <c r="A17" i="6"/>
  <c r="A16" i="6"/>
  <c r="A15" i="6"/>
  <c r="A14" i="6"/>
  <c r="A13" i="6"/>
  <c r="I12" i="6"/>
  <c r="A12" i="6"/>
  <c r="K32" i="10" l="1"/>
  <c r="K43" i="10"/>
  <c r="L7" i="10"/>
  <c r="K11" i="10"/>
  <c r="J28" i="10"/>
  <c r="T12" i="10"/>
  <c r="R4" i="10"/>
  <c r="J36" i="10"/>
  <c r="J51" i="10"/>
  <c r="J27" i="10"/>
  <c r="J43" i="10"/>
  <c r="K47" i="10"/>
  <c r="J3" i="10"/>
  <c r="L19" i="10"/>
  <c r="M3" i="10"/>
  <c r="J4" i="10"/>
  <c r="K39" i="10"/>
  <c r="M27" i="10"/>
  <c r="I4" i="10"/>
  <c r="I5" i="10"/>
  <c r="J8" i="10"/>
  <c r="Q12" i="10"/>
  <c r="M19" i="10"/>
  <c r="K35" i="10"/>
  <c r="K37" i="10" s="1"/>
  <c r="M35" i="10"/>
  <c r="M37" i="10" s="1"/>
  <c r="J48" i="10"/>
  <c r="J52" i="10"/>
  <c r="N35" i="10"/>
  <c r="I36" i="10" s="1"/>
  <c r="N39" i="10"/>
  <c r="I40" i="10" s="1"/>
  <c r="N43" i="10"/>
  <c r="I45" i="10" s="1"/>
  <c r="S12" i="10"/>
  <c r="N51" i="10"/>
  <c r="I52" i="10" s="1"/>
  <c r="Q4" i="10"/>
  <c r="N7" i="10"/>
  <c r="I9" i="10" s="1"/>
  <c r="P12" i="10"/>
  <c r="J19" i="10"/>
  <c r="J20" i="10"/>
  <c r="L27" i="10"/>
  <c r="N27" i="10"/>
  <c r="I28" i="10" s="1"/>
  <c r="K28" i="10" s="1"/>
  <c r="B18" i="6" s="1"/>
  <c r="J35" i="10"/>
  <c r="J37" i="10" s="1"/>
  <c r="J44" i="10"/>
  <c r="K23" i="10"/>
  <c r="R8" i="10"/>
  <c r="N23" i="10"/>
  <c r="J23" i="10"/>
  <c r="Q8" i="10"/>
  <c r="T8" i="10"/>
  <c r="P8" i="10"/>
  <c r="J24" i="10"/>
  <c r="M23" i="10"/>
  <c r="K15" i="10"/>
  <c r="N15" i="10"/>
  <c r="J15" i="10"/>
  <c r="J16" i="10"/>
  <c r="M15" i="10"/>
  <c r="K7" i="10"/>
  <c r="S4" i="10"/>
  <c r="I21" i="10"/>
  <c r="I20" i="10"/>
  <c r="J7" i="10"/>
  <c r="S8" i="10"/>
  <c r="N11" i="10"/>
  <c r="L15" i="10"/>
  <c r="L23" i="10"/>
  <c r="K19" i="10"/>
  <c r="K27" i="10"/>
  <c r="J30" i="10"/>
  <c r="M32" i="10"/>
  <c r="M39" i="10"/>
  <c r="J40" i="10"/>
  <c r="M47" i="10"/>
  <c r="K51" i="10"/>
  <c r="L32" i="10"/>
  <c r="L39" i="10"/>
  <c r="L47" i="10"/>
  <c r="L11" i="10"/>
  <c r="K3" i="10"/>
  <c r="P4" i="10"/>
  <c r="T4" i="10"/>
  <c r="M11" i="10"/>
  <c r="J12" i="10"/>
  <c r="R12" i="10"/>
  <c r="J32" i="10"/>
  <c r="N32" i="10"/>
  <c r="L35" i="10"/>
  <c r="L37" i="10" s="1"/>
  <c r="J39" i="10"/>
  <c r="L43" i="10"/>
  <c r="J47" i="10"/>
  <c r="N47" i="10"/>
  <c r="L51" i="10"/>
  <c r="F54" i="10"/>
  <c r="L3" i="10"/>
  <c r="M7" i="10"/>
  <c r="J11" i="10"/>
  <c r="M43" i="10"/>
  <c r="M51" i="10"/>
  <c r="L9" i="10" l="1"/>
  <c r="H23" i="6"/>
  <c r="M5" i="10"/>
  <c r="J45" i="10"/>
  <c r="K4" i="10"/>
  <c r="B12" i="6" s="1"/>
  <c r="J21" i="10"/>
  <c r="J5" i="10"/>
  <c r="K36" i="10"/>
  <c r="B20" i="6" s="1"/>
  <c r="I53" i="10"/>
  <c r="J53" i="10" s="1"/>
  <c r="I41" i="10"/>
  <c r="K41" i="10" s="1"/>
  <c r="I29" i="10"/>
  <c r="L29" i="10" s="1"/>
  <c r="L45" i="10"/>
  <c r="K20" i="10"/>
  <c r="B16" i="6" s="1"/>
  <c r="L21" i="10"/>
  <c r="H19" i="6"/>
  <c r="M21" i="10"/>
  <c r="H14" i="6"/>
  <c r="K5" i="10"/>
  <c r="L5" i="10"/>
  <c r="K9" i="10"/>
  <c r="K45" i="10"/>
  <c r="K40" i="10"/>
  <c r="B21" i="6" s="1"/>
  <c r="I8" i="10"/>
  <c r="K8" i="10" s="1"/>
  <c r="B13" i="6" s="1"/>
  <c r="K52" i="10"/>
  <c r="B24" i="6" s="1"/>
  <c r="J9" i="10"/>
  <c r="M9" i="10"/>
  <c r="M45" i="10"/>
  <c r="I44" i="10"/>
  <c r="K44" i="10" s="1"/>
  <c r="B22" i="6" s="1"/>
  <c r="K21" i="10"/>
  <c r="I49" i="10"/>
  <c r="K49" i="10" s="1"/>
  <c r="I48" i="10"/>
  <c r="I33" i="10"/>
  <c r="K33" i="10" s="1"/>
  <c r="I30" i="10"/>
  <c r="K30" i="10" s="1"/>
  <c r="B19" i="6" s="1"/>
  <c r="I13" i="10"/>
  <c r="K13" i="10" s="1"/>
  <c r="I12" i="10"/>
  <c r="K12" i="10" s="1"/>
  <c r="B14" i="6" s="1"/>
  <c r="I17" i="10"/>
  <c r="K17" i="10" s="1"/>
  <c r="I16" i="10"/>
  <c r="K16" i="10" s="1"/>
  <c r="B15" i="6" s="1"/>
  <c r="I25" i="10"/>
  <c r="L25" i="10" s="1"/>
  <c r="I24" i="10"/>
  <c r="K24" i="10" s="1"/>
  <c r="B17" i="6" s="1"/>
  <c r="K53" i="10" l="1"/>
  <c r="M53" i="10"/>
  <c r="L53" i="10"/>
  <c r="M29" i="10"/>
  <c r="J29" i="10"/>
  <c r="K29" i="10"/>
  <c r="J41" i="10"/>
  <c r="L41" i="10"/>
  <c r="M41" i="10"/>
  <c r="L17" i="10"/>
  <c r="J33" i="10"/>
  <c r="M17" i="10"/>
  <c r="J25" i="10"/>
  <c r="K25" i="10"/>
  <c r="M25" i="10"/>
  <c r="M49" i="10"/>
  <c r="L49" i="10"/>
  <c r="J49" i="10"/>
  <c r="M33" i="10"/>
  <c r="L13" i="10"/>
  <c r="J13" i="10"/>
  <c r="M13" i="10"/>
  <c r="J17" i="10"/>
  <c r="L33" i="10"/>
  <c r="K48" i="10"/>
  <c r="B23" i="6" s="1"/>
  <c r="I55" i="10"/>
  <c r="K55" i="10" s="1"/>
  <c r="C10" i="6" s="1"/>
</calcChain>
</file>

<file path=xl/sharedStrings.xml><?xml version="1.0" encoding="utf-8"?>
<sst xmlns="http://schemas.openxmlformats.org/spreadsheetml/2006/main" count="316" uniqueCount="287">
  <si>
    <t>生产地址：
Address</t>
  </si>
  <si>
    <t>EM04-02 纺织品和服装（包括印染）</t>
  </si>
  <si>
    <t>EM04-02 Textile and clothing industry (including dyeing)</t>
  </si>
  <si>
    <t>评审员：
Auditor</t>
  </si>
  <si>
    <t>评审时间：
Audit Date:</t>
  </si>
  <si>
    <t>EM05-02 皮革（包括着色和鞣革）</t>
  </si>
  <si>
    <t xml:space="preserve">EM05-02 Leather industry (including coloring and tanning) </t>
  </si>
  <si>
    <t>EM04-03 纺织品和服装（不包括印染）</t>
  </si>
  <si>
    <t>EM04-03 Textile and clothing industry (without dyeing)</t>
  </si>
  <si>
    <t>主要产品：
Product:</t>
  </si>
  <si>
    <t>EM05-03 皮革（不包括着色和鞣革）</t>
  </si>
  <si>
    <t>EM05-03 Leather industry (without coloring and tanning)</t>
  </si>
  <si>
    <t>主要生产过程：
Main production process:</t>
  </si>
  <si>
    <t>EM06-03 木板材的生产、处理、浸渍等</t>
  </si>
  <si>
    <t>EM06-03 Production of wooden boards, treatment / impregnation of wood and wood products</t>
  </si>
  <si>
    <t>国民经济行业分类：
Industry Category</t>
  </si>
  <si>
    <r>
      <rPr>
        <sz val="10"/>
        <rFont val="微软雅黑"/>
        <family val="2"/>
        <charset val="134"/>
      </rPr>
      <t xml:space="preserve">行业代码：
</t>
    </r>
    <r>
      <rPr>
        <sz val="8"/>
        <rFont val="微软雅黑"/>
        <family val="2"/>
        <charset val="134"/>
      </rPr>
      <t>Industry EAC Code</t>
    </r>
  </si>
  <si>
    <t xml:space="preserve">EM12-02 化工 </t>
  </si>
  <si>
    <t>EM06-04 木材产品生产</t>
  </si>
  <si>
    <t>EM06-04 Production of wood and wood product</t>
  </si>
  <si>
    <t>EM07-02 造纸（纸浆及废纸回收）</t>
  </si>
  <si>
    <t>EM07-02 Paper industry with pulp production, paper recycling</t>
  </si>
  <si>
    <t>EM07-03 造纸（不包括纸浆）</t>
  </si>
  <si>
    <t>EM07-03 Paper production (without pulp production)</t>
  </si>
  <si>
    <t>Overview Results：
总评价结果</t>
  </si>
  <si>
    <t xml:space="preserve">EM07-04 纸制品（不包括印刷、纸浆生产） </t>
  </si>
  <si>
    <t>EM07-04 Paper products except intaglio printing, paper production, pulp production</t>
  </si>
  <si>
    <t>检查项目
Check Item</t>
  </si>
  <si>
    <t>合规率
Compliance Rate</t>
  </si>
  <si>
    <t>风险分布
Risk Distribution</t>
  </si>
  <si>
    <t>EM12-02 Chemical industry</t>
  </si>
  <si>
    <t>环境管理</t>
  </si>
  <si>
    <t>EM14-04 橡胶塑料</t>
  </si>
  <si>
    <t>EM14-04 Rubber and plastic injection molding, forming and assembly</t>
  </si>
  <si>
    <t>EM15-02 陶瓷</t>
  </si>
  <si>
    <t>EM15-02 Production and processing of ceramic products</t>
  </si>
  <si>
    <t>EM16-02 水泥</t>
  </si>
  <si>
    <t>EM16-02 Production and processing of cement</t>
  </si>
  <si>
    <t>EM15-03 玻璃及其他非金属矿物</t>
  </si>
  <si>
    <t>EM15-03 Glass industry and processing of other non-metallic minerals</t>
  </si>
  <si>
    <t>EM16-03 石灰和石膏的生产加工</t>
  </si>
  <si>
    <t>EM16-03 Production and processing of lime and plaster, manufacturing of products made of concrete,lime or plaster</t>
  </si>
  <si>
    <t>EM17-02 初级金属生产</t>
  </si>
  <si>
    <t>EM17-02 Primary metal production</t>
  </si>
  <si>
    <t>EM17-03 金属表面处理</t>
  </si>
  <si>
    <t>EM17-03 Surface treatment or other chemical treatment of metal products</t>
  </si>
  <si>
    <t>EM19-03 印刷线路板</t>
  </si>
  <si>
    <t>EM19-03 Production of unpopulated circuit boards for the electronics industry</t>
  </si>
  <si>
    <t>EM20-03 造船工业</t>
  </si>
  <si>
    <t>EM20-03 Shipbuilding industry</t>
  </si>
  <si>
    <t>EM17-04 金属热冷成型</t>
  </si>
  <si>
    <t xml:space="preserve">EM17-04 Metal warm- and cold-forming, metal products </t>
  </si>
  <si>
    <t>EM19-04 电子电器组装</t>
  </si>
  <si>
    <t>EM19-04 Assembly of electrical and electronic equipment and appliances</t>
  </si>
  <si>
    <t>EM18-04 机械组装</t>
  </si>
  <si>
    <t xml:space="preserve">EM18-04 General assembly work for machine construction and mechanical engineering </t>
  </si>
  <si>
    <t xml:space="preserve">Evaluation result explaination:
评价结果解释
</t>
  </si>
  <si>
    <t>1. 总分&gt;85%：EHS管理良好，风险较小，需继续完善和保持；
   Total score&gt; 85%: EHS is well managed with low risk, further maintenance and improvement is suggested.         
2.85%&gt;总分&gt;70%：EHS管理存在较多问题风险较高，需立即整改，完善管理体系；    
   85%&gt; Total Score&gt; 70%: There are some problems in EHS management with medium risk, rectification should be taken.                                         
3.总分&lt;70%：EHS管理风险极高，必须引起高度重视，立即整改。
   Total score &lt;70%: There is high risk in EHS management, immediate rectification and verification is necessary.</t>
  </si>
  <si>
    <t>主项         
 Main item</t>
  </si>
  <si>
    <t>次项               
Sub-item</t>
  </si>
  <si>
    <t>序号 
Serial No.</t>
  </si>
  <si>
    <t>项目                                                                                    
Project</t>
  </si>
  <si>
    <t>审核发现                                                                     
Findings</t>
  </si>
  <si>
    <t>判定 
Score</t>
  </si>
  <si>
    <t>环境管理
Environmental Management</t>
  </si>
  <si>
    <t>环境合规性
Environmental Compliance</t>
  </si>
  <si>
    <t>过去两年没有被环保处罚。若被处罚过，则已采取有效措施避免再次发生
There is no environmental protection punishment in the past two years.  If yes, effective measures have been taken to prevent a recurrence.</t>
  </si>
  <si>
    <t>废水管理
Wastewater Management</t>
  </si>
  <si>
    <t>按照要求建立了适宜的废水处理设施
Appropriate wastewater treatment facilities are provided in accordance with requirement.</t>
  </si>
  <si>
    <t>没有采取非法手段排放废水行为，没有被投诉或已采取有效措施避免再次发生。
There is no illegal discharging, no complaints.  If yes,  effective measures have been taken to prevent a recurrence.</t>
  </si>
  <si>
    <t>废气管理
Exhaust Management</t>
  </si>
  <si>
    <t>危险废物
Hazardous Waste</t>
  </si>
  <si>
    <t>危险废物转移给具有资质的机构处理，转移数量足够，保留符合法规要求的转移证据
All hazardous wastes are transferred to qualified suppliers for processing, with evidence of transfer which meets legal requirement.</t>
  </si>
  <si>
    <t>没有发生任何偷排行为，没有被投诉或已采取有效措施避免再次发生
There is no illegal treatment, no complaints.  If yes,  effective measures have been taken to prevent a recurrence.</t>
  </si>
  <si>
    <t>噪声管理
Noise Management</t>
  </si>
  <si>
    <t xml:space="preserve">按照要求建立了适宜的噪声防护设施
Appropriate noise prevention facilities are provided in accordance with requirement..  </t>
  </si>
  <si>
    <t>没有被处罚或投诉，并已采取有效措施避免再次发生
There is no complaints.  If yes,  effective measures have been taken to prevent a recurrence.</t>
  </si>
  <si>
    <t>安全管理
Safety Management</t>
  </si>
  <si>
    <t>过去两年没有被安全处罚；若被处罚则已采取有效措施避免再次发生
There is no safety punishment in the past two years.  If yes, effective measures have been taken to prevent a recurrence.</t>
  </si>
  <si>
    <t>安全管理措施
Safety Management Measures</t>
  </si>
  <si>
    <t xml:space="preserve">按照法规要求建立安全管理机构，配置安全管理人员
A work safety management body is established with enough full-time safety management personnel.           </t>
  </si>
  <si>
    <t>特种设备
Special Equipment</t>
  </si>
  <si>
    <t>建立特种设备台账，使用的特种设备按照规定办理使用登记
Special equipment list is established.  All special equipment is registrated to local authorities in accordance with legal requirement.</t>
  </si>
  <si>
    <t>危险化学品
Dangerous Chemicals</t>
  </si>
  <si>
    <t>新建、改建、扩建生产、储存危险化学品的建设项目应当由安全生产监督管理部门进行安全许可
All construction and expansion projects related to dangerous chemicals are approved by Safety Supervision and Administration Department.</t>
  </si>
  <si>
    <t>NA</t>
  </si>
  <si>
    <t>危险化学品生产企业要取得安全生产许可证，需要时需取得工业品生产许可证或使用许可证                         Dangerous chemical manufacturer has Safe Production License.  Industrial production license or using license is needed if necessary.</t>
  </si>
  <si>
    <t xml:space="preserve">危险化学品应当储存在专用仓库、专用场地或者专用储存室内，并由专人负责管理；剧毒化学品以及储存数量构成重大危险源的其他危险化学品，应当在专用仓库内单独存放，并实行双人收发、双人保管制度
Hazardous chemicals should be stored in dedicated warehouse or storage rooms, and be managed by assigned person.  Highly toxic chemicals and other dangerous chemicals with high storage volume, should be stored separately and be operated by double receiving and delivery, double keeping system. </t>
  </si>
  <si>
    <t>危险化学品标识准确，配备MSDS，合理存放，正确使用，没有安全隐患
Accurate identification of dangerous chemical is provided, with MSDS, suitable storage, proper using.  There is no hidden risk of safety</t>
  </si>
  <si>
    <t>职业健康管理
Occupational Health Management</t>
  </si>
  <si>
    <t>定期对工作现场进行职业卫生监测，主要危害因素满足标准要求，已对超标场所采取有效的整改措施或已有整改计划
Occupational hazards are regularly monitored with positive results.  If not, effective rectification measures have been taken, or detail plans are approved.</t>
  </si>
  <si>
    <t>对职业危害接触岗位员工进行了岗前、岗中、离岗后的职业健康体检，对异常者采取合理的处置措施
Occupational disease physical examination of post, on and off the job, for the workers exposure to occupational hazards is provided.  Suitable measures are taken if there is any abnormality.</t>
  </si>
  <si>
    <t>消防管理
Fire management</t>
  </si>
  <si>
    <t>消防合规性
Fire-fighting Compliance</t>
  </si>
  <si>
    <t>消防设施配置
Fire-fighting Facilities</t>
  </si>
  <si>
    <t>生产现场消防管理
Workshop Fire-fighting Management</t>
  </si>
  <si>
    <t>易燃易爆危险化学品的存储、使用符合安全要求 
Storage and use of inflammable &amp; explosive chemicals comply with legal requirement.</t>
  </si>
  <si>
    <t>车间、仓库的产品、货物、原辅材料等存放合理，设备设施运行正常，没有火灾隐患
Products, goods and materials in the workshop &amp; warehouse are stored well, without fire risks.</t>
  </si>
  <si>
    <t>各种电器设备规范安装，定期点检维护，避免火灾隐患
Electrical equipment installes well, regularly inspected and maintained, to avoid fire risks.</t>
  </si>
  <si>
    <t>重点消防区域定期检查，及时消除发现的火灾隐患
Regular inspection of key fire fighting areas is provided, to eliminate the fire risks.</t>
  </si>
  <si>
    <t>基本符合要求，不存在风险或风险很小可以忽略 
Basically meet the requirements, no risk or the risk can be ignored</t>
  </si>
  <si>
    <t>稍有不足，风险较小，需要完善                                  
Slightly inadequate, low risk and need improvements</t>
  </si>
  <si>
    <t>多处存在问题，具有较大风险，可能被处罚，但没有被关停、查封设备的风险，需要尽快整改
Many problems with medium risk, may be punished, but no shut down or seal up risks and need rectification as soon as possible</t>
  </si>
  <si>
    <t>存在严重不合规或重大风险，随时可能被关停，查封设备，或者存在发生严重事件的可能性                               
Serious non-compliance or significant risks, may be shut down, seal up or serious incidents at any time</t>
  </si>
  <si>
    <t>不适用 
Not applicable</t>
  </si>
  <si>
    <t>BBA 供应商现场EHS评价表</t>
  </si>
  <si>
    <t>主项</t>
  </si>
  <si>
    <t>次项</t>
  </si>
  <si>
    <t>序号</t>
  </si>
  <si>
    <t>项目</t>
  </si>
  <si>
    <t>问题发现</t>
  </si>
  <si>
    <t>判定</t>
  </si>
  <si>
    <t>环境
管理</t>
  </si>
  <si>
    <t>环境
合规性</t>
  </si>
  <si>
    <t>新改扩项目执行了环评制度</t>
  </si>
  <si>
    <t>新改扩项目竣工后执行了“三同时”验收</t>
  </si>
  <si>
    <r>
      <rPr>
        <sz val="9"/>
        <color theme="1"/>
        <rFont val="微软雅黑"/>
        <family val="2"/>
        <charset val="134"/>
      </rPr>
      <t>取得排污许可证</t>
    </r>
    <r>
      <rPr>
        <sz val="9"/>
        <color rgb="FFFF0000"/>
        <rFont val="微软雅黑"/>
        <family val="2"/>
        <charset val="134"/>
      </rPr>
      <t>，按照规定及时缴纳环保税（废水，废气等）</t>
    </r>
  </si>
  <si>
    <t>过去两年没有被环保处罚。若被处罚过，则已采取有效措施避免再次发生</t>
  </si>
  <si>
    <t>安全管理</t>
  </si>
  <si>
    <t>污水
管理</t>
  </si>
  <si>
    <t>按照环评报告要求建立了适宜的废水处理设施</t>
  </si>
  <si>
    <t>废水处理设施运行正常，设施定期保养，并建立有效的故障应急预案</t>
  </si>
  <si>
    <t>定期对废水排放进行监测，监测结果合格，无超标排放</t>
  </si>
  <si>
    <t>没有采取非法手段排放废水行为，没有被投诉或已采取有效措施避免再次发生。</t>
  </si>
  <si>
    <t>消防管理</t>
  </si>
  <si>
    <t>废气
管理</t>
  </si>
  <si>
    <t>按照环评报告要求建立了适宜的废气处理和排放设施</t>
  </si>
  <si>
    <t>废气排放处理和排放设施运行正常，设施定期保养，并建立有效的故障应急预案</t>
  </si>
  <si>
    <t>定期对废气排放进行监测，监测结果合格，无超标排放</t>
  </si>
  <si>
    <t>没有发生任何偷排行为；没有被投诉或已采取有效措施避免再次发生。</t>
  </si>
  <si>
    <t>危险
废弃物</t>
  </si>
  <si>
    <t>危险废弃物产生场所设置数量足够的收集装置，分类收集，准确标识，没有污染现象发生</t>
  </si>
  <si>
    <t>设置符合要求的危险废弃物集中存放场所，准确分类和标识，没有污染现象发生</t>
  </si>
  <si>
    <t>危险废弃物转移给具有资质的机构处理，转移数量足够，保留符合法规要求的转移证据。</t>
  </si>
  <si>
    <t>没有发生任何偷排行为，没有被投诉或已采取有效措施避免再次发生</t>
  </si>
  <si>
    <t>噪声
管理</t>
  </si>
  <si>
    <t>按照环评报告要求建立了适宜的噪声防护设施</t>
  </si>
  <si>
    <t>噪声防护设施正常使用和维护。</t>
  </si>
  <si>
    <t>定期对噪声排放进行监测，监测结果合格，无超标排放</t>
  </si>
  <si>
    <t>没有被处罚或投诉，并已采取有效措施避免再次发生</t>
  </si>
  <si>
    <t>安全
管理</t>
  </si>
  <si>
    <t>安全
合规性</t>
  </si>
  <si>
    <t>新改扩项目按照法规要求执行了安全评价或安全生产条件论证</t>
  </si>
  <si>
    <t>新改扩项目竣工后执行了安全验收</t>
  </si>
  <si>
    <t>建立了内部安全组织机构，建立明确的安全责任制</t>
  </si>
  <si>
    <t>过去两年没有被安全处罚；若被处罚则已采取有效措施避免再次发生。</t>
  </si>
  <si>
    <t>安全
管理
措施</t>
  </si>
  <si>
    <t>按照法规要求建立安全管理机构，配置安全管理人员</t>
  </si>
  <si>
    <r>
      <rPr>
        <sz val="9"/>
        <color theme="1"/>
        <rFont val="微软雅黑"/>
        <family val="2"/>
        <charset val="134"/>
      </rPr>
      <t>制定了安全生产规章制度</t>
    </r>
    <r>
      <rPr>
        <sz val="9"/>
        <color rgb="FFFF0000"/>
        <rFont val="微软雅黑"/>
        <family val="2"/>
        <charset val="134"/>
      </rPr>
      <t>、</t>
    </r>
    <r>
      <rPr>
        <sz val="9"/>
        <color theme="1"/>
        <rFont val="微软雅黑"/>
        <family val="2"/>
        <charset val="134"/>
      </rPr>
      <t>操作规程</t>
    </r>
    <r>
      <rPr>
        <sz val="9"/>
        <color rgb="FFFF0000"/>
        <rFont val="微软雅黑"/>
        <family val="2"/>
        <charset val="134"/>
      </rPr>
      <t>和应急预案</t>
    </r>
    <r>
      <rPr>
        <sz val="9"/>
        <color theme="1"/>
        <rFont val="微软雅黑"/>
        <family val="2"/>
        <charset val="134"/>
      </rPr>
      <t>；</t>
    </r>
  </si>
  <si>
    <r>
      <rPr>
        <sz val="9"/>
        <color rgb="FFFF0000"/>
        <rFont val="微软雅黑"/>
        <family val="2"/>
        <charset val="134"/>
      </rPr>
      <t>对管理人员、特种设备作业人员、</t>
    </r>
    <r>
      <rPr>
        <sz val="9"/>
        <color theme="1"/>
        <rFont val="微软雅黑"/>
        <family val="2"/>
        <charset val="134"/>
      </rPr>
      <t>从业人员</t>
    </r>
    <r>
      <rPr>
        <sz val="9"/>
        <color rgb="FFFF0000"/>
        <rFont val="微软雅黑"/>
        <family val="2"/>
        <charset val="134"/>
      </rPr>
      <t>（包含</t>
    </r>
    <r>
      <rPr>
        <sz val="9"/>
        <color theme="1"/>
        <rFont val="微软雅黑"/>
        <family val="2"/>
        <charset val="134"/>
      </rPr>
      <t>被派遣劳动者、实习学生</t>
    </r>
    <r>
      <rPr>
        <sz val="9"/>
        <color rgb="FFFF0000"/>
        <rFont val="微软雅黑"/>
        <family val="2"/>
        <charset val="134"/>
      </rPr>
      <t>）</t>
    </r>
    <r>
      <rPr>
        <sz val="9"/>
        <color theme="1"/>
        <rFont val="微软雅黑"/>
        <family val="2"/>
        <charset val="134"/>
      </rPr>
      <t>进行安全生产教育和培训</t>
    </r>
  </si>
  <si>
    <r>
      <rPr>
        <sz val="9"/>
        <color theme="1"/>
        <rFont val="微软雅黑"/>
        <family val="2"/>
        <charset val="134"/>
      </rPr>
      <t>建立危险作业管理制度，对动火作业，登高作业，有限空间作业，易燃易爆场所作业，吊装作业，</t>
    </r>
    <r>
      <rPr>
        <sz val="9"/>
        <color rgb="FFFF0000"/>
        <rFont val="微软雅黑"/>
        <family val="2"/>
        <charset val="134"/>
      </rPr>
      <t>使用临时供电</t>
    </r>
    <r>
      <rPr>
        <sz val="9"/>
        <color theme="1"/>
        <rFont val="微软雅黑"/>
        <family val="2"/>
        <charset val="134"/>
      </rPr>
      <t>等进行事前审批，过程监控措施。</t>
    </r>
  </si>
  <si>
    <r>
      <rPr>
        <sz val="9"/>
        <color theme="1"/>
        <rFont val="微软雅黑"/>
        <family val="2"/>
        <charset val="134"/>
      </rPr>
      <t>建立隐患排查治理</t>
    </r>
    <r>
      <rPr>
        <sz val="9"/>
        <color rgb="FFFF0000"/>
        <rFont val="微软雅黑"/>
        <family val="2"/>
        <charset val="134"/>
      </rPr>
      <t>和事故/事件管理</t>
    </r>
    <r>
      <rPr>
        <sz val="9"/>
        <color theme="1"/>
        <rFont val="微软雅黑"/>
        <family val="2"/>
        <charset val="134"/>
      </rPr>
      <t xml:space="preserve">    制度，采取有效措施消除事故隐患</t>
    </r>
  </si>
  <si>
    <t>特种
设备</t>
  </si>
  <si>
    <t>建立特种设备台账，使用的特种设备按照规定办理使用登记。</t>
  </si>
  <si>
    <t>特种设备按照规定的周期执行检验并合格</t>
  </si>
  <si>
    <t>危险
化学品</t>
  </si>
  <si>
    <t>新建、改建、扩建生产、储存危险化学品的建设项目应当由安全生产监督管理部门进行安全许可。</t>
  </si>
  <si>
    <t>危险化学品生产企业要取得安全生产许可证，需要时需取得工业品生产许可证或使用许可证</t>
  </si>
  <si>
    <t>危险化学品应当储存在专用仓库、专用场地或者专用储存室内，并由专人负责管理；剧毒化学品以及储存数量构成重大危险源的其他危险化学品，应当在专用仓库内单独存放，并实行双人收发、双人保管制度</t>
  </si>
  <si>
    <r>
      <rPr>
        <sz val="9"/>
        <color theme="1"/>
        <rFont val="微软雅黑"/>
        <family val="2"/>
        <charset val="134"/>
      </rPr>
      <t>危险化学品标识准确，配备MSDS，合理存放，正确使用，没有</t>
    </r>
    <r>
      <rPr>
        <sz val="9"/>
        <color rgb="FFFF0000"/>
        <rFont val="微软雅黑"/>
        <family val="2"/>
        <charset val="134"/>
      </rPr>
      <t>安全</t>
    </r>
    <r>
      <rPr>
        <sz val="9"/>
        <color theme="1"/>
        <rFont val="微软雅黑"/>
        <family val="2"/>
        <charset val="134"/>
      </rPr>
      <t>隐患。</t>
    </r>
  </si>
  <si>
    <t>职业
健康
管理</t>
  </si>
  <si>
    <t>新改扩项目执行了职业病危害预评价和竣工验收</t>
  </si>
  <si>
    <t>定期对工作现场进行职业卫生监测，主要危害因素满足标准要求，已对超标场所采取有效的整改措施或已有整改计划</t>
  </si>
  <si>
    <t>对职业危害接触岗位员工进行了岗前、岗中、离岗后的职业健康体检，对异常者采取合理的处置措施</t>
  </si>
  <si>
    <t>生产现场工作环境良好，防护设施工作正常，能够满足正常工作需要，员工正确佩戴劳动防护用品</t>
  </si>
  <si>
    <t>消防
管理</t>
  </si>
  <si>
    <t>消防
法规性
文件</t>
  </si>
  <si>
    <t>新改扩项目执行了消防审批（备案）手续</t>
  </si>
  <si>
    <t>设有自动消防设施的建筑物，应委托具备消防设施检测资质的机构，对自动消防设施每年至少进行一次消防安全技术检测，确保设施的完好有效。</t>
  </si>
  <si>
    <t>对消防重点场所按照规定执行了定期的防雷监测</t>
  </si>
  <si>
    <t>消防
设施
配置</t>
  </si>
  <si>
    <t>按照建筑防火设计的要求配置了足够数量的消防设施、器材，设置消防安全标志</t>
  </si>
  <si>
    <t>消防设施定期点检，保养，工作状态正常</t>
  </si>
  <si>
    <t>消防控制室有专人值班，人员具备资格，建立值班记录和巡检制度，保留火警、误报信息记录</t>
  </si>
  <si>
    <t>生产
现场
消防
管理</t>
  </si>
  <si>
    <t>制定消防安全制度、消防安全操作规程，制定灭火和应急疏散预案，并定期演习</t>
  </si>
  <si>
    <t>易燃易爆危险化学品的存储、使用符合安全要求</t>
  </si>
  <si>
    <r>
      <rPr>
        <sz val="9"/>
        <color theme="1"/>
        <rFont val="微软雅黑"/>
        <family val="2"/>
        <charset val="134"/>
      </rPr>
      <t>车间、仓库的产品、货物、</t>
    </r>
    <r>
      <rPr>
        <sz val="9"/>
        <color rgb="FFFF0000"/>
        <rFont val="微软雅黑"/>
        <family val="2"/>
        <charset val="134"/>
      </rPr>
      <t>原辅材料等</t>
    </r>
    <r>
      <rPr>
        <sz val="9"/>
        <color theme="1"/>
        <rFont val="微软雅黑"/>
        <family val="2"/>
        <charset val="134"/>
      </rPr>
      <t>存放合理，设备设施运行正常，没有火灾隐患</t>
    </r>
  </si>
  <si>
    <t>各种电器设备规范安装，定期点检维护，避免火灾隐患</t>
  </si>
  <si>
    <t>重点消防区域定期检查，及时消除发现的火灾隐患</t>
  </si>
  <si>
    <t>是否整改  
Whether rectification</t>
  </si>
  <si>
    <t>整改措施                           
 Corrective measures</t>
  </si>
  <si>
    <t>完成时间
 Finish Date</t>
  </si>
  <si>
    <t>责任人
 Responsible</t>
  </si>
  <si>
    <t>Highlights in EHS management in our company:</t>
  </si>
  <si>
    <t>废水处理设施运行正常，设施定期保养，并建立有效的故障应急预案
Wastewater treatment facilities are running well, regularly maintained, and have an effective emergency response plan.</t>
    <phoneticPr fontId="28" type="noConversion"/>
  </si>
  <si>
    <t>环境体系证书：（编号、有效期）
ISO14001 Certificate:</t>
    <phoneticPr fontId="26" type="noConversion"/>
  </si>
  <si>
    <t>职业健康体系证书/编号、有效期  ISO45001 Certificate:</t>
    <phoneticPr fontId="26" type="noConversion"/>
  </si>
  <si>
    <t>供应商：
Supplier</t>
    <phoneticPr fontId="26" type="noConversion"/>
  </si>
  <si>
    <t xml:space="preserve">Supplier ESH audit report    供应商ESH评价报告                                                                                                                                              </t>
    <phoneticPr fontId="26" type="noConversion"/>
  </si>
  <si>
    <t>供应商ESH评价行动方案
Supplier ESH follow-up Action</t>
    <phoneticPr fontId="26" type="noConversion"/>
  </si>
  <si>
    <t>供应商现场ESH评价检查表
Supplier On-site ESH Evaluation Checklist</t>
    <phoneticPr fontId="28" type="noConversion"/>
  </si>
  <si>
    <t>废气排放处理和排放设施运行正常，设施定期保养，并建立有效的故障应急预案
Exhaust treatment facilities are running well, regularly maintained, and have an effective emergency response plan.</t>
    <phoneticPr fontId="28" type="noConversion"/>
  </si>
  <si>
    <t>定期对废气排放进行监测，监测结果合格，无超标排放
Air emission is regularly monitored with positive results, and has no excessive emissions.</t>
    <phoneticPr fontId="28" type="noConversion"/>
  </si>
  <si>
    <t>没有发生任何偷排行为；没有被投诉或已采取有效措施避免再次发生
There is no illegal emission, no complaints.  If yes,  effective measures have been taken to prevent a recurrence.</t>
    <phoneticPr fontId="28" type="noConversion"/>
  </si>
  <si>
    <t>危险废物产生场所设置数量足够的收集装置，分类收集，准确标识，没有污染现象发生
There are sufficient amount of collection containers in the workshop.  All hazardous wastes are category collected with clearly identification label.  No obvious pollution occurred.</t>
    <phoneticPr fontId="28" type="noConversion"/>
  </si>
  <si>
    <t>设置符合要求的危险废物集中存放场所，准确分类和标识，没有污染现象发生
Suitable warehouse is provided for hazardous waste storage in accordance with legal requirements.  All hazardous wastes are classified with clearly identification label.  No pollution occurred.</t>
    <phoneticPr fontId="28" type="noConversion"/>
  </si>
  <si>
    <t>噪声防护设施正常使用和维护
Noise prevention facilities are running well, regularly maintained.</t>
    <phoneticPr fontId="28" type="noConversion"/>
  </si>
  <si>
    <t>定期对噪声排放进行监测，监测结果合格，无超标排放
Boundary noise is regularly monitored with positive results, and has no excessive emissions.</t>
    <phoneticPr fontId="28" type="noConversion"/>
  </si>
  <si>
    <t>新改扩项目竣工后执行了安全验收
Safety acceptance is implemented after completion of the construction and expansion projects.</t>
    <phoneticPr fontId="28" type="noConversion"/>
  </si>
  <si>
    <t>新改扩项目执行了职业病危害预评价和竣工验收
  Pre-evaluation of occupational hazards and completion of acceptance
 is implemented before and after construction and expansion projects.</t>
    <phoneticPr fontId="28" type="noConversion"/>
  </si>
  <si>
    <t>新改扩项目按照法规要求执行了安全评价或安全生产条件论证
All construction and expansion projects have safety evaluation or production safety demonstration.</t>
    <phoneticPr fontId="28" type="noConversion"/>
  </si>
  <si>
    <t>设有自动消防设施的建筑物，应委托具备消防设施检测资质的机构，对自动消防设施每年至少进行一次消防安全技术检测，确保设施的完好有效
Yearly fire-fighting safety technology testing by qualified supplier, for the buildings with automatic fire-fighting facilities are provided,  to ensure the facilities are effective.</t>
    <phoneticPr fontId="28" type="noConversion"/>
  </si>
  <si>
    <t>消防设施定期点检，保养，工作状态正常                              
Fire-fighting facilities are regularly inspected and maintained, run well.</t>
    <phoneticPr fontId="28" type="noConversion"/>
  </si>
  <si>
    <t>新改扩项目执行了消防审批（备案）手续
All construction and expansion projects have fire-fighting approval (registration) reports.</t>
    <phoneticPr fontId="28" type="noConversion"/>
  </si>
  <si>
    <t>生产现场工作环境良好，防护设施工作正常，能够满足正常工作需要，员工正确佩戴劳动防护用品
Working environment is good, protective facilities are running well.  Employees wear the right personnel protective equipment.</t>
    <phoneticPr fontId="28" type="noConversion"/>
  </si>
  <si>
    <t>按照建筑防火设计的要求配置了足够数量的消防设施、器材，设置消防安全标志
A sufficient number of fire protection facilities are provided in accordance with the legal requirement.</t>
    <phoneticPr fontId="28" type="noConversion"/>
  </si>
  <si>
    <t>对消防重点场所按照规定执行了定期的防雷监测
Regular lightning protection monitoring for the fire-fighting key facilities in accordance with the regulations is implemented.</t>
    <phoneticPr fontId="28" type="noConversion"/>
  </si>
  <si>
    <t>消防控制室有专人值班，人员具备资格，建立值班记录和巡检制度，保留火警、误报信息记录
Fire controlling room has qualified staffs on duty,  has daily records and inspection regulation, keep fire and false alarm records.</t>
    <phoneticPr fontId="28" type="noConversion"/>
  </si>
  <si>
    <t>制定消防安全制度、消防安全操作规程，制定灭火和应急疏散预案，并定期演习                                           
Fire safety regulations and working instructions are established.  Fire fighting and emergency evacuation plans are established and regularly exercised.</t>
    <phoneticPr fontId="28" type="noConversion"/>
  </si>
  <si>
    <t>安全合规性
Safety Compliance</t>
    <phoneticPr fontId="28" type="noConversion"/>
  </si>
  <si>
    <t>建立了内部安全组织机构，建立明确的安全责任制
There is an safety organization with a clear system of safey responsibilities.</t>
    <phoneticPr fontId="28" type="noConversion"/>
  </si>
  <si>
    <t xml:space="preserve">制定了安全生产规章制度、操作规程和应急预案
Safety procedures, regulations, working instructions and  emergency response plan are provided.        </t>
    <phoneticPr fontId="28" type="noConversion"/>
  </si>
  <si>
    <t xml:space="preserve">对管理人员、特种设备作业人员、从业人员（包含被派遣劳动者、实习学生）进行安全生产教育和培训
Safety training for managers, special equipment operators and employers including seconded workers and interns are implemented.  </t>
    <phoneticPr fontId="28" type="noConversion"/>
  </si>
  <si>
    <t xml:space="preserve">建立隐患排查治理和事故/事件管理制度，采取有效措施消除事故隐患
Rules for the screening for and elimination of hidden risks of work safety accidents and inccidents are established and implemented.  And technical and management measures to discover and eliminate such hidden risks in a timely manner are taken.                               </t>
    <phoneticPr fontId="28" type="noConversion"/>
  </si>
  <si>
    <t xml:space="preserve">建立危险作业管理制度，对动火作业，登高作业，有限空间作业，易燃易爆场所作业，吊装作业，使用临时供电等进行事前审批，过程监控措施
Dangerous operation is defined and managed, including pre-approval, process monitoring for hot work, work at height,confined space work, flammable and explosive place work, lifting work, temporary power supply.  </t>
    <phoneticPr fontId="28" type="noConversion"/>
  </si>
  <si>
    <t>按照要求建立了适宜的废气处理和排放设施
Appropriate exhaust treatment facilities are provided in accordance with requirement.</t>
    <phoneticPr fontId="28" type="noConversion"/>
  </si>
  <si>
    <t>新改扩项目执行了环评制度
All construction and expansion projects have the EIA (Environmental Impact Assessment) reports</t>
    <phoneticPr fontId="28" type="noConversion"/>
  </si>
  <si>
    <t>新改扩项目竣工后执行了“三同时”验收
"Three simultaneous" acceptance is implemented after completion of the construction and expansion projects.</t>
    <phoneticPr fontId="28" type="noConversion"/>
  </si>
  <si>
    <t>取得排污/排水/辐射安全许可证，按照规定及时缴纳环保税（废水，废气等）
The company obtain Pollutant Discharge pollutant/drainage/radiative Permit, pay environmental tax(wastewater, exhaust, etc.)</t>
    <phoneticPr fontId="28" type="noConversion"/>
  </si>
  <si>
    <t>定期对废水排放进行监测，监测结果合格，无超标排放
Wastewater is regularly monitored with positive results, and has no excessive emissions.</t>
    <phoneticPr fontId="28" type="noConversion"/>
  </si>
  <si>
    <t>张家港迪爱生化工有限公司</t>
    <phoneticPr fontId="26" type="noConversion"/>
  </si>
  <si>
    <t>江苏省张家港市金港镇江苏扬子江国际化学工业园长江东路511号</t>
    <phoneticPr fontId="26" type="noConversion"/>
  </si>
  <si>
    <t>改质剂、丙烯酸树脂、改性环氧树脂、聚氨酯树脂、胶粘剂、水性树脂、聚苯硫醚复合物</t>
    <phoneticPr fontId="26" type="noConversion"/>
  </si>
  <si>
    <t>原料投料→化学反应→脱臭→过滤→包装</t>
    <phoneticPr fontId="26" type="noConversion"/>
  </si>
  <si>
    <t>化工</t>
    <phoneticPr fontId="26" type="noConversion"/>
  </si>
  <si>
    <t>CNBJ313958-UK</t>
    <phoneticPr fontId="26" type="noConversion"/>
  </si>
  <si>
    <t>安全标准化证书：苏AQBWⅡ202249198</t>
    <phoneticPr fontId="26" type="noConversion"/>
  </si>
  <si>
    <t>所有项目均有环评</t>
    <phoneticPr fontId="26" type="noConversion"/>
  </si>
  <si>
    <t>所有项目均实施了三同时</t>
    <phoneticPr fontId="26" type="noConversion"/>
  </si>
  <si>
    <t>近2年无环保处罚</t>
    <phoneticPr fontId="26" type="noConversion"/>
  </si>
  <si>
    <t>有污水处理场站，按接管表彰进行排放</t>
    <phoneticPr fontId="26" type="noConversion"/>
  </si>
  <si>
    <t>污水处理中运行正常，有定期保养，有环境应急预案</t>
    <phoneticPr fontId="26" type="noConversion"/>
  </si>
  <si>
    <t>均达标排放</t>
    <phoneticPr fontId="26" type="noConversion"/>
  </si>
  <si>
    <t>无投诉，无非法排放</t>
    <phoneticPr fontId="26" type="noConversion"/>
  </si>
  <si>
    <t>按照环评要求设置相关排放实施</t>
    <phoneticPr fontId="26" type="noConversion"/>
  </si>
  <si>
    <t>运行正常，定期保养，有环境应急预案</t>
    <phoneticPr fontId="26" type="noConversion"/>
  </si>
  <si>
    <t>排放正常</t>
    <phoneticPr fontId="26" type="noConversion"/>
  </si>
  <si>
    <t>没有偷排，没有投诉</t>
    <phoneticPr fontId="26" type="noConversion"/>
  </si>
  <si>
    <t>有专门的危废仓库，合规分类存放</t>
    <phoneticPr fontId="26" type="noConversion"/>
  </si>
  <si>
    <t>没有偷排，没有处罚</t>
    <phoneticPr fontId="26" type="noConversion"/>
  </si>
  <si>
    <t>非居民区，无噪声防护设施</t>
    <phoneticPr fontId="26" type="noConversion"/>
  </si>
  <si>
    <t>有监测，未超标</t>
    <phoneticPr fontId="26" type="noConversion"/>
  </si>
  <si>
    <t>无投诉或处罚</t>
    <phoneticPr fontId="26" type="noConversion"/>
  </si>
  <si>
    <t>所有项目均有安全生产条件论证</t>
    <phoneticPr fontId="26" type="noConversion"/>
  </si>
  <si>
    <t>所有项目均有安全验收</t>
    <phoneticPr fontId="26" type="noConversion"/>
  </si>
  <si>
    <t>建立了安全组织机构（环境安全健康部），有明确的安全双重责任制</t>
    <phoneticPr fontId="26" type="noConversion"/>
  </si>
  <si>
    <t>没有安全处罚</t>
    <phoneticPr fontId="26" type="noConversion"/>
  </si>
  <si>
    <t>配备了5名专职安全管理人员</t>
    <phoneticPr fontId="26" type="noConversion"/>
  </si>
  <si>
    <t>制定了48条安全管理制度，诺干条SOP，建立了应急预案并政府备案</t>
    <phoneticPr fontId="26" type="noConversion"/>
  </si>
  <si>
    <t>对全员进行了培训教育，并满足时长要求</t>
    <phoneticPr fontId="26" type="noConversion"/>
  </si>
  <si>
    <t>有特殊作业管理制度</t>
    <phoneticPr fontId="26" type="noConversion"/>
  </si>
  <si>
    <t>有隐患排查管理制度及事故事件管理制度</t>
    <phoneticPr fontId="26" type="noConversion"/>
  </si>
  <si>
    <t>有相关台账并登记</t>
    <phoneticPr fontId="26" type="noConversion"/>
  </si>
  <si>
    <t>有危险化学品安全生产许可证</t>
    <phoneticPr fontId="26" type="noConversion"/>
  </si>
  <si>
    <t>有专门的危险化学品仓库，专人管理。无剧毒化学品无重大危险源</t>
    <phoneticPr fontId="26" type="noConversion"/>
  </si>
  <si>
    <t>有“一书一签”</t>
    <phoneticPr fontId="26" type="noConversion"/>
  </si>
  <si>
    <t>实施了职业卫生预评价及验收</t>
    <phoneticPr fontId="26" type="noConversion"/>
  </si>
  <si>
    <t>每年进行职业卫生检测，均合格</t>
    <phoneticPr fontId="26" type="noConversion"/>
  </si>
  <si>
    <t>全员实施了岗前、岗中、离岗体检</t>
    <phoneticPr fontId="26" type="noConversion"/>
  </si>
  <si>
    <t>所有职位卫生设施均符合要求，并按规定佩戴PPE</t>
    <phoneticPr fontId="26" type="noConversion"/>
  </si>
  <si>
    <t>所有项目均有消防批复</t>
    <phoneticPr fontId="26" type="noConversion"/>
  </si>
  <si>
    <t>由第三方机构每年进行消防检测，每月进行维保</t>
    <phoneticPr fontId="26" type="noConversion"/>
  </si>
  <si>
    <t>每半年检测一次</t>
    <phoneticPr fontId="26" type="noConversion"/>
  </si>
  <si>
    <t>按规定配备了消防器材、安全标识</t>
    <phoneticPr fontId="26" type="noConversion"/>
  </si>
  <si>
    <t>由第三方机构每年每月进行维保</t>
    <phoneticPr fontId="26" type="noConversion"/>
  </si>
  <si>
    <t>有消防安全制度，有应急预案</t>
    <phoneticPr fontId="26" type="noConversion"/>
  </si>
  <si>
    <t>均合规存储</t>
    <phoneticPr fontId="26" type="noConversion"/>
  </si>
  <si>
    <t>没有火灾隐患</t>
    <phoneticPr fontId="26" type="noConversion"/>
  </si>
  <si>
    <t>每月安全委员巡检，每日EHS巡检、每日值班领导巡检</t>
    <phoneticPr fontId="28" type="noConversion"/>
  </si>
  <si>
    <t>取得了排污许可证、排水许可证，每季度定期缴纳环保税</t>
    <phoneticPr fontId="26" type="noConversion"/>
  </si>
  <si>
    <r>
      <t xml:space="preserve">有消防控制室值班人员，相关记录合规，
</t>
    </r>
    <r>
      <rPr>
        <sz val="9"/>
        <color rgb="FFFF0000"/>
        <rFont val="微软雅黑"/>
        <family val="2"/>
        <charset val="134"/>
      </rPr>
      <t>消控室值班人员应持中级（四级）及以上等级证书。目前仅有1人的资质符合要求，其他值班人员需取得资质。</t>
    </r>
    <phoneticPr fontId="26" type="noConversion"/>
  </si>
  <si>
    <t>叉车苏EF8829张贴的特种设备使用标志已到期未更新</t>
    <phoneticPr fontId="26" type="noConversion"/>
  </si>
  <si>
    <t>有网上废弃物转移联单</t>
    <phoneticPr fontId="26" type="noConversion"/>
  </si>
  <si>
    <t>特种设备按照规定的周期执行检验并合格                    
Special equipment is regularly inspected with positive result.</t>
    <phoneticPr fontId="28" type="noConversion"/>
  </si>
  <si>
    <t>特种设备按照规定的周期执行检验并合格                    
Special equipment is regularly inspected with positive result.</t>
    <phoneticPr fontId="26" type="noConversion"/>
  </si>
  <si>
    <t>消防控制室有专人值班，人员具备资格，建立值班记录和巡检制度，保留火警、误报信息记录
Fire controlling room has qualified staffs on duty,  has daily records and inspection regulation, keep fire and false alarm records.</t>
    <phoneticPr fontId="26" type="noConversion"/>
  </si>
  <si>
    <t>有消防控制室值班人员，相关记录合规，
消控室值班人员应持中级（四级）及以上等级证书。目前仅有1人的资质符合要求，其他值班人员需取得资质。</t>
    <phoneticPr fontId="26" type="noConversion"/>
  </si>
  <si>
    <t>陈飞</t>
    <phoneticPr fontId="26" type="noConversion"/>
  </si>
  <si>
    <t>特种设备检验，时间由特检院自行安排，我司虽早已提前申请，还是在12月来厂检测，标签也未能及时提供（需特检院线上申请），2月10日标签给我司，马上去现场张贴了。</t>
    <phoneticPr fontId="26" type="noConversion"/>
  </si>
  <si>
    <t>2023.2.13</t>
    <phoneticPr fontId="26" type="noConversion"/>
  </si>
  <si>
    <t>陈东</t>
    <phoneticPr fontId="26" type="noConversion"/>
  </si>
  <si>
    <t>是</t>
  </si>
  <si>
    <t>预计3月完成报名</t>
    <phoneticPr fontId="26" type="noConversion"/>
  </si>
  <si>
    <t>说明：中级资格证目前由于地方政府机构考试需要排队暂时无法参加考试。2021年报名的到目前为止还未轮到考试，还在排队，持续跟踪确认中。（该问题江苏省共性问题，所有企业都存在该情况）；
整改措施：目前公司计划安排3人参加培训考试，公司消防值班4班3倒，全部取得证书后可以做到24小时覆盖。</t>
    <phoneticPr fontId="26" type="noConversion"/>
  </si>
  <si>
    <t>陈婷婷</t>
    <phoneticPr fontId="26" type="noConversion"/>
  </si>
  <si>
    <t>2023.02.08</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</si>
</sst>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等线"/>
      <charset val="134"/>
      <scheme val="minor"/>
    </font>
    <font>
      <sz val="18"/>
      <color theme="1"/>
      <name val="等线"/>
      <family val="2"/>
      <scheme val="minor"/>
    </font>
    <font>
      <sz val="11"/>
      <color theme="0"/>
      <name val="等线"/>
      <family val="2"/>
      <scheme val="minor"/>
    </font>
    <font>
      <sz val="9"/>
      <color theme="1"/>
      <name val="微软雅黑"/>
      <family val="2"/>
      <charset val="134"/>
    </font>
    <font>
      <sz val="11"/>
      <color rgb="FFFF0000"/>
      <name val="等线"/>
      <family val="2"/>
      <scheme val="minor"/>
    </font>
    <font>
      <sz val="11"/>
      <name val="等线"/>
      <family val="2"/>
      <scheme val="minor"/>
    </font>
    <font>
      <sz val="9"/>
      <color theme="0"/>
      <name val="微软雅黑"/>
      <family val="2"/>
      <charset val="134"/>
    </font>
    <font>
      <sz val="9"/>
      <name val="微软雅黑"/>
      <family val="2"/>
      <charset val="134"/>
    </font>
    <font>
      <sz val="18"/>
      <color theme="1"/>
      <name val="微软雅黑"/>
      <family val="2"/>
      <charset val="134"/>
    </font>
    <font>
      <sz val="9"/>
      <color theme="1"/>
      <name val="等线"/>
      <family val="2"/>
      <scheme val="minor"/>
    </font>
    <font>
      <sz val="11"/>
      <color theme="1"/>
      <name val="微软雅黑"/>
      <family val="2"/>
      <charset val="134"/>
    </font>
    <font>
      <sz val="16"/>
      <name val="微软雅黑"/>
      <family val="2"/>
      <charset val="134"/>
    </font>
    <font>
      <sz val="10"/>
      <name val="微软雅黑"/>
      <family val="2"/>
      <charset val="134"/>
    </font>
    <font>
      <sz val="10"/>
      <color theme="1"/>
      <name val="微软雅黑"/>
      <family val="2"/>
      <charset val="134"/>
    </font>
    <font>
      <sz val="11"/>
      <name val="微软雅黑"/>
      <family val="2"/>
      <charset val="134"/>
    </font>
    <font>
      <b/>
      <sz val="12"/>
      <name val="微软雅黑"/>
      <family val="2"/>
      <charset val="134"/>
    </font>
    <font>
      <b/>
      <sz val="14"/>
      <color theme="1"/>
      <name val="微软雅黑"/>
      <family val="2"/>
      <charset val="134"/>
    </font>
    <font>
      <sz val="10"/>
      <color theme="0"/>
      <name val="微软雅黑"/>
      <family val="2"/>
      <charset val="134"/>
    </font>
    <font>
      <b/>
      <sz val="14"/>
      <name val="微软雅黑"/>
      <family val="2"/>
      <charset val="134"/>
    </font>
    <font>
      <sz val="10"/>
      <name val="Arial"/>
      <family val="2"/>
    </font>
    <font>
      <sz val="9"/>
      <color rgb="FFFF0000"/>
      <name val="微软雅黑"/>
      <family val="2"/>
      <charset val="134"/>
    </font>
    <font>
      <sz val="8"/>
      <name val="微软雅黑"/>
      <family val="2"/>
      <charset val="134"/>
    </font>
    <font>
      <sz val="11"/>
      <color theme="1"/>
      <name val="等线"/>
      <family val="2"/>
      <scheme val="minor"/>
    </font>
    <font>
      <sz val="16"/>
      <color theme="1"/>
      <name val="微软雅黑"/>
      <family val="2"/>
      <charset val="134"/>
    </font>
    <font>
      <sz val="10"/>
      <color theme="1"/>
      <name val="微软雅黑"/>
      <family val="2"/>
      <charset val="134"/>
    </font>
    <font>
      <sz val="9"/>
      <color theme="1"/>
      <name val="微软雅黑"/>
      <family val="2"/>
      <charset val="134"/>
    </font>
    <font>
      <sz val="9"/>
      <name val="等线"/>
      <family val="3"/>
      <charset val="134"/>
      <scheme val="minor"/>
    </font>
    <font>
      <sz val="10"/>
      <name val="微软雅黑"/>
      <family val="2"/>
      <charset val="134"/>
    </font>
    <font>
      <sz val="9"/>
      <name val="等线"/>
      <family val="3"/>
      <charset val="134"/>
      <scheme val="minor"/>
    </font>
  </fonts>
  <fills count="15">
    <fill>
      <patternFill patternType="none"/>
    </fill>
    <fill>
      <patternFill patternType="gray125"/>
    </fill>
    <fill>
      <patternFill patternType="solid">
        <fgColor theme="4"/>
        <bgColor indexed="64"/>
      </patternFill>
    </fill>
    <fill>
      <patternFill patternType="solid">
        <fgColor theme="3" tint="0.59999389629810485"/>
        <bgColor indexed="64"/>
      </patternFill>
    </fill>
    <fill>
      <patternFill patternType="solid">
        <fgColor theme="6" tint="0.79995117038483843"/>
        <bgColor indexed="64"/>
      </patternFill>
    </fill>
    <fill>
      <patternFill patternType="solid">
        <fgColor theme="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rgb="FF92D050"/>
        <bgColor indexed="64"/>
      </patternFill>
    </fill>
    <fill>
      <patternFill patternType="solid">
        <fgColor rgb="FFFFFF00"/>
        <bgColor indexed="64"/>
      </patternFill>
    </fill>
    <fill>
      <patternFill patternType="solid">
        <fgColor rgb="FFFF6600"/>
        <bgColor indexed="64"/>
      </patternFill>
    </fill>
    <fill>
      <patternFill patternType="solid">
        <fgColor rgb="FFFFC000"/>
        <bgColor indexed="64"/>
      </patternFill>
    </fill>
    <fill>
      <patternFill patternType="solid">
        <fgColor rgb="FFFF0000"/>
        <bgColor indexed="64"/>
      </patternFill>
    </fill>
    <fill>
      <patternFill patternType="solid">
        <fgColor theme="0" tint="-0.14996795556505021"/>
        <bgColor indexed="64"/>
      </patternFill>
    </fill>
    <fill>
      <patternFill patternType="solid">
        <fgColor indexed="42"/>
        <bgColor indexed="64"/>
      </patternFill>
    </fill>
  </fills>
  <borders count="4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style="medium">
        <color auto="1"/>
      </left>
      <right/>
      <top style="medium">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right style="medium">
        <color auto="1"/>
      </right>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3">
    <xf numFmtId="0" fontId="0" fillId="0" borderId="0"/>
    <xf numFmtId="9" fontId="22" fillId="0" borderId="0" applyFont="0" applyFill="0" applyBorder="0" applyAlignment="0" applyProtection="0"/>
    <xf numFmtId="0" fontId="19" fillId="0" borderId="0"/>
  </cellStyleXfs>
  <cellXfs count="175">
    <xf numFmtId="0" fontId="0" fillId="0" borderId="0" xfId="0"/>
    <xf numFmtId="0" fontId="1" fillId="0" borderId="0" xfId="0" applyFont="1"/>
    <xf numFmtId="0" fontId="2" fillId="0" borderId="0" xfId="0" applyFont="1"/>
    <xf numFmtId="0" fontId="0" fillId="0" borderId="0" xfId="0"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2" xfId="0" applyFont="1" applyFill="1" applyBorder="1" applyAlignment="1">
      <alignment horizontal="center"/>
    </xf>
    <xf numFmtId="0" fontId="3" fillId="4" borderId="2" xfId="0" applyFont="1" applyFill="1" applyBorder="1" applyAlignment="1" applyProtection="1">
      <alignment horizontal="center" vertical="center"/>
    </xf>
    <xf numFmtId="0" fontId="3" fillId="4" borderId="2" xfId="0" applyFont="1" applyFill="1" applyBorder="1" applyAlignment="1" applyProtection="1">
      <alignment horizontal="left" vertical="center" wrapText="1"/>
    </xf>
    <xf numFmtId="0" fontId="0" fillId="0" borderId="3" xfId="0" applyBorder="1" applyAlignment="1">
      <alignment wrapText="1"/>
    </xf>
    <xf numFmtId="0" fontId="0" fillId="0" borderId="2" xfId="0" applyBorder="1" applyAlignment="1">
      <alignment horizontal="center" vertical="center"/>
    </xf>
    <xf numFmtId="0" fontId="0" fillId="0" borderId="2" xfId="0" applyBorder="1" applyAlignment="1">
      <alignment wrapText="1"/>
    </xf>
    <xf numFmtId="0" fontId="4"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5" borderId="0" xfId="0" applyFont="1" applyFill="1" applyAlignment="1">
      <alignment horizontal="center" vertical="center"/>
    </xf>
    <xf numFmtId="0" fontId="0" fillId="6" borderId="0" xfId="0" applyFill="1"/>
    <xf numFmtId="49" fontId="0" fillId="6" borderId="0" xfId="0" applyNumberFormat="1" applyFill="1"/>
    <xf numFmtId="9" fontId="0" fillId="0" borderId="0" xfId="1" applyFont="1" applyAlignment="1">
      <alignment horizontal="center" vertical="center"/>
    </xf>
    <xf numFmtId="1" fontId="0" fillId="6" borderId="0" xfId="0" applyNumberFormat="1" applyFill="1"/>
    <xf numFmtId="0" fontId="0" fillId="7" borderId="0" xfId="0" applyFill="1" applyAlignment="1">
      <alignment horizontal="center" vertical="center"/>
    </xf>
    <xf numFmtId="9" fontId="0" fillId="7" borderId="0" xfId="1" applyFont="1" applyFill="1" applyAlignment="1">
      <alignment horizontal="center" vertical="center"/>
    </xf>
    <xf numFmtId="9" fontId="0" fillId="0" borderId="0" xfId="1" applyFont="1"/>
    <xf numFmtId="0" fontId="0" fillId="0" borderId="0" xfId="0" applyFill="1" applyAlignment="1">
      <alignment horizontal="center" vertical="center"/>
    </xf>
    <xf numFmtId="0" fontId="4" fillId="0" borderId="0" xfId="0" applyFont="1" applyAlignment="1">
      <alignment horizontal="center" vertical="center"/>
    </xf>
    <xf numFmtId="0" fontId="2" fillId="6" borderId="0" xfId="0" applyFont="1" applyFill="1"/>
    <xf numFmtId="0" fontId="0" fillId="0" borderId="0" xfId="0" applyProtection="1">
      <protection locked="0"/>
    </xf>
    <xf numFmtId="0" fontId="0" fillId="0" borderId="0" xfId="0" applyAlignment="1" applyProtection="1">
      <alignment wrapText="1"/>
      <protection locked="0"/>
    </xf>
    <xf numFmtId="0" fontId="6" fillId="2" borderId="2"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protection locked="0"/>
    </xf>
    <xf numFmtId="0" fontId="7" fillId="4" borderId="2" xfId="0" applyFont="1" applyFill="1" applyBorder="1" applyAlignment="1" applyProtection="1">
      <alignment horizontal="left" vertical="center" wrapText="1"/>
      <protection locked="0"/>
    </xf>
    <xf numFmtId="0" fontId="0" fillId="0" borderId="0" xfId="0" applyBorder="1" applyProtection="1">
      <protection locked="0"/>
    </xf>
    <xf numFmtId="0" fontId="1" fillId="0" borderId="0" xfId="0" applyFont="1" applyProtection="1">
      <protection locked="0"/>
    </xf>
    <xf numFmtId="0" fontId="2" fillId="0" borderId="0" xfId="0" applyFont="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Font="1" applyProtection="1">
      <protection hidden="1"/>
    </xf>
    <xf numFmtId="0" fontId="9" fillId="8" borderId="2" xfId="0" applyFont="1" applyFill="1" applyBorder="1" applyAlignment="1" applyProtection="1">
      <alignment horizontal="center" vertical="center"/>
      <protection locked="0"/>
    </xf>
    <xf numFmtId="0" fontId="3" fillId="8" borderId="9" xfId="0" applyFont="1" applyFill="1" applyBorder="1" applyAlignment="1" applyProtection="1">
      <alignment vertical="center" wrapText="1"/>
    </xf>
    <xf numFmtId="0" fontId="9" fillId="9" borderId="2" xfId="0" applyFont="1" applyFill="1" applyBorder="1" applyAlignment="1" applyProtection="1">
      <alignment horizontal="center" vertical="center"/>
      <protection locked="0"/>
    </xf>
    <xf numFmtId="0" fontId="3" fillId="9" borderId="9" xfId="0" applyFont="1" applyFill="1" applyBorder="1" applyAlignment="1" applyProtection="1">
      <alignment vertical="center" wrapText="1"/>
    </xf>
    <xf numFmtId="0" fontId="9" fillId="10" borderId="2" xfId="0" applyFont="1" applyFill="1" applyBorder="1" applyAlignment="1" applyProtection="1">
      <alignment horizontal="center" vertical="center"/>
      <protection locked="0"/>
    </xf>
    <xf numFmtId="0" fontId="3" fillId="11" borderId="9" xfId="0" applyFont="1" applyFill="1" applyBorder="1" applyAlignment="1" applyProtection="1">
      <alignment vertical="center" wrapText="1"/>
    </xf>
    <xf numFmtId="0" fontId="9" fillId="12" borderId="2" xfId="0" applyFont="1" applyFill="1" applyBorder="1" applyAlignment="1" applyProtection="1">
      <alignment horizontal="center" vertical="center"/>
      <protection locked="0"/>
    </xf>
    <xf numFmtId="0" fontId="3" fillId="12" borderId="9" xfId="0" applyFont="1" applyFill="1" applyBorder="1" applyAlignment="1" applyProtection="1">
      <alignment vertical="center" wrapText="1"/>
    </xf>
    <xf numFmtId="0" fontId="9" fillId="0" borderId="2" xfId="0" applyFont="1" applyBorder="1" applyAlignment="1" applyProtection="1">
      <alignment horizontal="center" vertical="center"/>
      <protection locked="0"/>
    </xf>
    <xf numFmtId="0" fontId="10" fillId="0" borderId="0" xfId="0" applyFont="1" applyBorder="1" applyProtection="1">
      <protection locked="0"/>
    </xf>
    <xf numFmtId="0" fontId="10" fillId="0" borderId="0" xfId="0" applyFont="1" applyAlignment="1" applyProtection="1">
      <alignment vertical="center"/>
      <protection locked="0"/>
    </xf>
    <xf numFmtId="0" fontId="10" fillId="0" borderId="0" xfId="0" applyFont="1" applyProtection="1">
      <protection locked="0"/>
    </xf>
    <xf numFmtId="0" fontId="12" fillId="13" borderId="12" xfId="0" applyFont="1" applyFill="1" applyBorder="1" applyAlignment="1" applyProtection="1">
      <alignment horizontal="center" vertical="center" wrapText="1"/>
      <protection locked="0"/>
    </xf>
    <xf numFmtId="0" fontId="12" fillId="13" borderId="16" xfId="0" applyFont="1" applyFill="1" applyBorder="1" applyAlignment="1" applyProtection="1">
      <alignment horizontal="center" vertical="center" wrapText="1"/>
      <protection locked="0"/>
    </xf>
    <xf numFmtId="0" fontId="12" fillId="13" borderId="17" xfId="0" applyFont="1" applyFill="1" applyBorder="1" applyAlignment="1" applyProtection="1">
      <alignment horizontal="center" vertical="center" wrapText="1"/>
      <protection locked="0"/>
    </xf>
    <xf numFmtId="0" fontId="12" fillId="13" borderId="21" xfId="0" applyFont="1" applyFill="1" applyBorder="1" applyAlignment="1" applyProtection="1">
      <alignment horizontal="center" vertical="center" wrapText="1"/>
      <protection locked="0"/>
    </xf>
    <xf numFmtId="0" fontId="12" fillId="13" borderId="22" xfId="0" applyFont="1" applyFill="1" applyBorder="1" applyAlignment="1" applyProtection="1">
      <alignment horizontal="center" vertical="center" wrapText="1"/>
      <protection locked="0"/>
    </xf>
    <xf numFmtId="0" fontId="12" fillId="13" borderId="23" xfId="0" applyFont="1" applyFill="1" applyBorder="1" applyAlignment="1" applyProtection="1">
      <alignment horizontal="center" vertical="center" wrapText="1"/>
      <protection locked="0"/>
    </xf>
    <xf numFmtId="0" fontId="12" fillId="13" borderId="22" xfId="0" applyFont="1" applyFill="1" applyBorder="1" applyAlignment="1" applyProtection="1">
      <alignment horizontal="center" vertical="center" wrapText="1"/>
    </xf>
    <xf numFmtId="0" fontId="12" fillId="13" borderId="2" xfId="0" applyFont="1" applyFill="1" applyBorder="1" applyAlignment="1" applyProtection="1">
      <alignment horizontal="center" vertical="center" wrapText="1"/>
    </xf>
    <xf numFmtId="0" fontId="13" fillId="5" borderId="22" xfId="0" applyFont="1" applyFill="1" applyBorder="1" applyAlignment="1" applyProtection="1">
      <alignment horizontal="center" vertical="top" wrapText="1"/>
    </xf>
    <xf numFmtId="9" fontId="13" fillId="5" borderId="24" xfId="1" applyFont="1" applyFill="1" applyBorder="1" applyAlignment="1" applyProtection="1">
      <alignment horizontal="center" vertical="center"/>
    </xf>
    <xf numFmtId="0" fontId="17" fillId="5" borderId="24" xfId="0" applyFont="1" applyFill="1" applyBorder="1" applyAlignment="1" applyProtection="1"/>
    <xf numFmtId="0" fontId="17" fillId="5" borderId="27" xfId="0" applyFont="1" applyFill="1" applyBorder="1" applyAlignment="1" applyProtection="1"/>
    <xf numFmtId="0" fontId="17" fillId="5" borderId="7" xfId="0" applyFont="1" applyFill="1" applyBorder="1" applyAlignment="1" applyProtection="1"/>
    <xf numFmtId="0" fontId="17" fillId="5" borderId="8" xfId="0" applyFont="1" applyFill="1" applyBorder="1" applyAlignment="1" applyProtection="1"/>
    <xf numFmtId="0" fontId="13" fillId="5" borderId="22" xfId="0" applyFont="1" applyFill="1" applyBorder="1" applyAlignment="1" applyProtection="1">
      <alignment horizontal="center" vertical="center" wrapText="1"/>
    </xf>
    <xf numFmtId="0" fontId="17" fillId="5" borderId="9" xfId="0" applyFont="1" applyFill="1" applyBorder="1" applyAlignment="1" applyProtection="1"/>
    <xf numFmtId="0" fontId="17" fillId="5" borderId="0" xfId="0" applyFont="1" applyFill="1" applyBorder="1" applyAlignment="1" applyProtection="1"/>
    <xf numFmtId="9" fontId="18" fillId="5" borderId="0" xfId="0" applyNumberFormat="1" applyFont="1" applyFill="1" applyBorder="1" applyAlignment="1" applyProtection="1">
      <alignment horizontal="center" vertical="center"/>
    </xf>
    <xf numFmtId="0" fontId="17" fillId="0" borderId="0" xfId="0" applyFont="1" applyFill="1" applyBorder="1" applyAlignment="1" applyProtection="1"/>
    <xf numFmtId="0" fontId="17" fillId="5" borderId="10" xfId="0" applyFont="1" applyFill="1" applyBorder="1" applyAlignment="1" applyProtection="1"/>
    <xf numFmtId="0" fontId="17" fillId="5" borderId="1" xfId="0" applyFont="1" applyFill="1" applyBorder="1" applyAlignment="1" applyProtection="1"/>
    <xf numFmtId="9" fontId="17" fillId="5" borderId="24" xfId="0" applyNumberFormat="1" applyFont="1" applyFill="1" applyBorder="1" applyAlignment="1" applyProtection="1"/>
    <xf numFmtId="9" fontId="17" fillId="5" borderId="27" xfId="0" applyNumberFormat="1" applyFont="1" applyFill="1" applyBorder="1" applyAlignment="1" applyProtection="1"/>
    <xf numFmtId="9" fontId="17" fillId="5" borderId="9" xfId="0" applyNumberFormat="1" applyFont="1" applyFill="1" applyBorder="1" applyAlignment="1" applyProtection="1"/>
    <xf numFmtId="9" fontId="17" fillId="5" borderId="0" xfId="0" applyNumberFormat="1" applyFont="1" applyFill="1" applyBorder="1" applyAlignment="1" applyProtection="1"/>
    <xf numFmtId="9" fontId="17" fillId="5" borderId="7" xfId="0" applyNumberFormat="1" applyFont="1" applyFill="1" applyBorder="1" applyAlignment="1" applyProtection="1"/>
    <xf numFmtId="9" fontId="17" fillId="5" borderId="8" xfId="0" applyNumberFormat="1" applyFont="1" applyFill="1" applyBorder="1" applyAlignment="1" applyProtection="1"/>
    <xf numFmtId="9" fontId="18" fillId="0" borderId="0" xfId="0" applyNumberFormat="1" applyFont="1" applyFill="1" applyBorder="1" applyAlignment="1" applyProtection="1">
      <alignment horizontal="center" vertical="center"/>
    </xf>
    <xf numFmtId="0" fontId="13" fillId="5" borderId="23" xfId="0" applyFont="1" applyFill="1" applyBorder="1" applyAlignment="1" applyProtection="1">
      <alignment horizontal="center" vertical="center" wrapText="1"/>
    </xf>
    <xf numFmtId="9" fontId="17" fillId="5" borderId="10" xfId="0" applyNumberFormat="1" applyFont="1" applyFill="1" applyBorder="1" applyAlignment="1" applyProtection="1"/>
    <xf numFmtId="9" fontId="17" fillId="5" borderId="1" xfId="0" applyNumberFormat="1" applyFont="1" applyFill="1" applyBorder="1" applyAlignment="1" applyProtection="1"/>
    <xf numFmtId="0" fontId="7" fillId="5" borderId="0" xfId="0" applyFont="1" applyFill="1" applyBorder="1" applyAlignment="1" applyProtection="1">
      <alignment vertical="center"/>
      <protection locked="0"/>
    </xf>
    <xf numFmtId="0" fontId="7" fillId="5" borderId="0" xfId="0" applyFont="1" applyFill="1" applyBorder="1" applyAlignment="1" applyProtection="1">
      <protection locked="0"/>
    </xf>
    <xf numFmtId="0" fontId="3" fillId="5" borderId="36" xfId="0" applyFont="1" applyFill="1" applyBorder="1" applyAlignment="1" applyProtection="1">
      <alignment horizontal="right" vertical="center" wrapText="1"/>
    </xf>
    <xf numFmtId="0" fontId="17" fillId="5" borderId="37" xfId="0" applyFont="1" applyFill="1" applyBorder="1" applyAlignment="1" applyProtection="1"/>
    <xf numFmtId="0" fontId="17" fillId="5" borderId="38" xfId="0" applyFont="1" applyFill="1" applyBorder="1" applyAlignment="1" applyProtection="1"/>
    <xf numFmtId="0" fontId="13" fillId="5" borderId="36" xfId="0" applyFont="1" applyFill="1" applyBorder="1" applyAlignment="1" applyProtection="1">
      <alignment horizontal="right" vertical="center" wrapText="1"/>
    </xf>
    <xf numFmtId="9" fontId="17" fillId="5" borderId="37" xfId="0" applyNumberFormat="1" applyFont="1" applyFill="1" applyBorder="1" applyAlignment="1" applyProtection="1"/>
    <xf numFmtId="9" fontId="17" fillId="5" borderId="38" xfId="0" applyNumberFormat="1" applyFont="1" applyFill="1" applyBorder="1" applyAlignment="1" applyProtection="1"/>
    <xf numFmtId="0" fontId="3" fillId="3" borderId="2"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0" fillId="0" borderId="0" xfId="0" applyFill="1" applyProtection="1">
      <protection locked="0"/>
    </xf>
    <xf numFmtId="0" fontId="2" fillId="2" borderId="4" xfId="0" applyFont="1" applyFill="1" applyBorder="1" applyAlignment="1" applyProtection="1">
      <alignment horizontal="center" wrapText="1"/>
    </xf>
    <xf numFmtId="0" fontId="2" fillId="2" borderId="4" xfId="0" applyFont="1" applyFill="1" applyBorder="1" applyAlignment="1" applyProtection="1">
      <alignment horizontal="center" vertical="center" wrapText="1"/>
    </xf>
    <xf numFmtId="0" fontId="7" fillId="0" borderId="2" xfId="0" applyFont="1" applyBorder="1" applyAlignment="1" applyProtection="1">
      <alignment horizontal="left" vertical="center" wrapText="1"/>
      <protection locked="0"/>
    </xf>
    <xf numFmtId="0" fontId="3" fillId="0" borderId="2" xfId="0" applyFont="1" applyBorder="1" applyAlignment="1" applyProtection="1">
      <alignment wrapText="1"/>
      <protection locked="0"/>
    </xf>
    <xf numFmtId="0" fontId="3" fillId="0" borderId="2" xfId="0" applyFont="1"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8" xfId="0" applyBorder="1" applyAlignment="1" applyProtection="1">
      <alignment wrapText="1"/>
      <protection locked="0"/>
    </xf>
    <xf numFmtId="0" fontId="0" fillId="0" borderId="8" xfId="0" applyBorder="1" applyAlignment="1" applyProtection="1">
      <alignment vertical="center" wrapText="1"/>
      <protection locked="0"/>
    </xf>
    <xf numFmtId="0" fontId="0" fillId="0" borderId="40" xfId="0" applyBorder="1" applyProtection="1">
      <protection locked="0"/>
    </xf>
    <xf numFmtId="0" fontId="0" fillId="0" borderId="9" xfId="0" applyBorder="1" applyProtection="1">
      <protection locked="0"/>
    </xf>
    <xf numFmtId="0" fontId="0" fillId="0" borderId="0" xfId="0" applyBorder="1" applyAlignment="1" applyProtection="1">
      <alignment wrapText="1"/>
      <protection locked="0"/>
    </xf>
    <xf numFmtId="0" fontId="0" fillId="0" borderId="0" xfId="0" applyBorder="1" applyAlignment="1" applyProtection="1">
      <alignment vertical="center" wrapText="1"/>
      <protection locked="0"/>
    </xf>
    <xf numFmtId="0" fontId="0" fillId="0" borderId="41" xfId="0" applyBorder="1" applyProtection="1">
      <protection locked="0"/>
    </xf>
    <xf numFmtId="0" fontId="0" fillId="0" borderId="10" xfId="0" applyBorder="1" applyProtection="1">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xf>
    <xf numFmtId="0" fontId="0" fillId="0" borderId="42" xfId="0" applyBorder="1" applyProtection="1">
      <protection locked="0"/>
    </xf>
    <xf numFmtId="0" fontId="0" fillId="0" borderId="0" xfId="0" applyAlignment="1" applyProtection="1">
      <alignment vertical="center" wrapText="1"/>
      <protection locked="0"/>
    </xf>
    <xf numFmtId="0" fontId="25" fillId="0" borderId="2" xfId="0" applyFont="1" applyBorder="1" applyAlignment="1" applyProtection="1">
      <alignment horizontal="center" vertical="center"/>
      <protection locked="0"/>
    </xf>
    <xf numFmtId="0" fontId="7" fillId="5"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3" fillId="0" borderId="2" xfId="0" applyFont="1" applyBorder="1" applyAlignment="1" applyProtection="1">
      <alignment vertical="top" wrapText="1"/>
      <protection locked="0"/>
    </xf>
    <xf numFmtId="0" fontId="3" fillId="0" borderId="2" xfId="0" applyFont="1" applyBorder="1" applyAlignment="1" applyProtection="1">
      <alignment vertical="center"/>
      <protection locked="0"/>
    </xf>
    <xf numFmtId="0" fontId="3" fillId="0" borderId="2" xfId="0" applyFont="1"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14" fillId="13" borderId="24" xfId="0" applyFont="1" applyFill="1" applyBorder="1" applyAlignment="1" applyProtection="1">
      <alignment horizontal="center" vertical="center" wrapText="1"/>
    </xf>
    <xf numFmtId="0" fontId="14" fillId="13" borderId="27" xfId="0" applyFont="1" applyFill="1" applyBorder="1" applyAlignment="1" applyProtection="1">
      <alignment horizontal="center" vertical="center"/>
    </xf>
    <xf numFmtId="0" fontId="14" fillId="13" borderId="35" xfId="0" applyFont="1" applyFill="1" applyBorder="1" applyAlignment="1" applyProtection="1">
      <alignment horizontal="center" vertical="center"/>
    </xf>
    <xf numFmtId="0" fontId="12" fillId="13" borderId="28" xfId="0" applyFont="1" applyFill="1" applyBorder="1" applyAlignment="1" applyProtection="1">
      <alignment horizontal="center" vertical="center" wrapText="1"/>
    </xf>
    <xf numFmtId="0" fontId="12" fillId="13" borderId="29" xfId="0" applyFont="1" applyFill="1" applyBorder="1" applyAlignment="1" applyProtection="1">
      <alignment horizontal="center" vertical="center" wrapText="1"/>
    </xf>
    <xf numFmtId="0" fontId="12" fillId="13" borderId="30" xfId="0" applyFont="1" applyFill="1" applyBorder="1" applyAlignment="1" applyProtection="1">
      <alignment horizontal="center" vertical="center" wrapText="1"/>
    </xf>
    <xf numFmtId="0" fontId="12" fillId="13" borderId="8" xfId="0" applyFont="1" applyFill="1" applyBorder="1" applyAlignment="1" applyProtection="1">
      <alignment horizontal="left" vertical="center" wrapText="1"/>
    </xf>
    <xf numFmtId="0" fontId="12" fillId="13" borderId="36" xfId="0" applyFont="1" applyFill="1" applyBorder="1" applyAlignment="1" applyProtection="1">
      <alignment horizontal="left" vertical="center" wrapText="1"/>
    </xf>
    <xf numFmtId="0" fontId="12" fillId="13" borderId="0" xfId="0" applyFont="1" applyFill="1" applyBorder="1" applyAlignment="1" applyProtection="1">
      <alignment horizontal="left" vertical="center" wrapText="1"/>
    </xf>
    <xf numFmtId="0" fontId="12" fillId="13" borderId="37" xfId="0" applyFont="1" applyFill="1" applyBorder="1" applyAlignment="1" applyProtection="1">
      <alignment horizontal="left" vertical="center" wrapText="1"/>
    </xf>
    <xf numFmtId="0" fontId="12" fillId="13" borderId="11" xfId="0" applyFont="1" applyFill="1" applyBorder="1" applyAlignment="1" applyProtection="1">
      <alignment horizontal="left" vertical="center" wrapText="1"/>
    </xf>
    <xf numFmtId="0" fontId="12" fillId="13" borderId="39" xfId="0" applyFont="1" applyFill="1" applyBorder="1" applyAlignment="1" applyProtection="1">
      <alignment horizontal="left" vertical="center" wrapText="1"/>
    </xf>
    <xf numFmtId="0" fontId="12" fillId="0" borderId="21" xfId="0" applyFont="1" applyBorder="1" applyAlignment="1" applyProtection="1">
      <alignment horizontal="left" vertical="center" wrapText="1"/>
      <protection locked="0"/>
    </xf>
    <xf numFmtId="0" fontId="12" fillId="13" borderId="25" xfId="0" applyFont="1" applyFill="1" applyBorder="1" applyAlignment="1" applyProtection="1">
      <alignment horizontal="center" vertical="center" wrapText="1"/>
      <protection locked="0"/>
    </xf>
    <xf numFmtId="0" fontId="12" fillId="13" borderId="21" xfId="0" applyFont="1" applyFill="1" applyBorder="1" applyAlignment="1" applyProtection="1">
      <alignment horizontal="center" vertical="center"/>
      <protection locked="0"/>
    </xf>
    <xf numFmtId="0" fontId="12" fillId="0" borderId="21" xfId="0" applyFont="1" applyFill="1" applyBorder="1" applyAlignment="1" applyProtection="1">
      <alignment horizontal="left" vertical="center" wrapText="1"/>
      <protection locked="0"/>
    </xf>
    <xf numFmtId="0" fontId="27" fillId="0" borderId="21" xfId="0" applyFont="1" applyFill="1" applyBorder="1" applyAlignment="1" applyProtection="1">
      <alignment horizontal="left" vertical="center" wrapText="1"/>
      <protection locked="0"/>
    </xf>
    <xf numFmtId="0" fontId="27" fillId="0" borderId="34" xfId="0" applyFont="1" applyFill="1" applyBorder="1" applyAlignment="1" applyProtection="1">
      <alignment horizontal="left" vertical="center" wrapText="1"/>
      <protection locked="0"/>
    </xf>
    <xf numFmtId="0" fontId="14" fillId="5" borderId="0" xfId="0" applyFont="1" applyFill="1" applyBorder="1" applyAlignment="1" applyProtection="1">
      <alignment horizontal="center" vertical="center"/>
      <protection locked="0"/>
    </xf>
    <xf numFmtId="0" fontId="15" fillId="0" borderId="26" xfId="0" applyFont="1" applyBorder="1" applyAlignment="1" applyProtection="1">
      <alignment horizontal="center" vertical="center" wrapText="1"/>
    </xf>
    <xf numFmtId="0" fontId="15" fillId="0" borderId="15" xfId="0" applyFont="1" applyBorder="1" applyAlignment="1" applyProtection="1">
      <alignment horizontal="center" vertical="center"/>
    </xf>
    <xf numFmtId="9" fontId="16" fillId="14" borderId="13" xfId="0" applyNumberFormat="1" applyFont="1" applyFill="1" applyBorder="1" applyAlignment="1" applyProtection="1">
      <alignment horizontal="center" vertical="center" wrapText="1"/>
      <protection hidden="1"/>
    </xf>
    <xf numFmtId="9" fontId="16" fillId="14" borderId="14" xfId="0" applyNumberFormat="1" applyFont="1" applyFill="1" applyBorder="1" applyAlignment="1" applyProtection="1">
      <alignment horizontal="center" vertical="center"/>
      <protection hidden="1"/>
    </xf>
    <xf numFmtId="9" fontId="16" fillId="14" borderId="31"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center" vertical="center"/>
      <protection locked="0"/>
    </xf>
    <xf numFmtId="0" fontId="12" fillId="0" borderId="2" xfId="0"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wrapText="1"/>
      <protection locked="0"/>
    </xf>
    <xf numFmtId="0" fontId="27" fillId="0" borderId="33" xfId="0" applyFont="1" applyFill="1" applyBorder="1" applyAlignment="1" applyProtection="1">
      <alignment horizontal="left" vertical="center" wrapText="1"/>
      <protection locked="0"/>
    </xf>
    <xf numFmtId="0" fontId="13" fillId="5" borderId="13" xfId="0" applyFont="1" applyFill="1" applyBorder="1" applyAlignment="1" applyProtection="1">
      <alignment horizontal="left" vertical="center" wrapText="1"/>
      <protection locked="0"/>
    </xf>
    <xf numFmtId="0" fontId="24" fillId="5" borderId="14" xfId="0" applyFont="1" applyFill="1" applyBorder="1" applyAlignment="1" applyProtection="1">
      <alignment horizontal="left" vertical="center" wrapText="1"/>
      <protection locked="0"/>
    </xf>
    <xf numFmtId="0" fontId="24" fillId="5" borderId="15" xfId="0" applyFont="1" applyFill="1" applyBorder="1" applyAlignment="1" applyProtection="1">
      <alignment horizontal="left" vertical="center" wrapText="1"/>
      <protection locked="0"/>
    </xf>
    <xf numFmtId="0" fontId="12" fillId="13" borderId="24" xfId="0" applyFont="1" applyFill="1" applyBorder="1" applyAlignment="1" applyProtection="1">
      <alignment horizontal="center" vertical="center" wrapText="1"/>
      <protection locked="0"/>
    </xf>
    <xf numFmtId="0" fontId="12" fillId="13" borderId="3"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left" vertical="center" wrapText="1"/>
      <protection locked="0"/>
    </xf>
    <xf numFmtId="0" fontId="13" fillId="5" borderId="15" xfId="0" applyFont="1" applyFill="1" applyBorder="1" applyAlignment="1" applyProtection="1">
      <alignment horizontal="left" vertical="center" wrapText="1"/>
      <protection locked="0"/>
    </xf>
    <xf numFmtId="0" fontId="11" fillId="0" borderId="11" xfId="0" applyFont="1" applyBorder="1" applyAlignment="1" applyProtection="1">
      <alignment horizontal="center" vertical="center" wrapText="1"/>
      <protection locked="0"/>
    </xf>
    <xf numFmtId="0" fontId="12" fillId="5" borderId="14" xfId="0" applyFont="1" applyFill="1" applyBorder="1" applyAlignment="1" applyProtection="1">
      <alignment horizontal="left" vertical="center" wrapText="1"/>
      <protection locked="0"/>
    </xf>
    <xf numFmtId="0" fontId="27" fillId="5" borderId="14" xfId="0" applyFont="1" applyFill="1" applyBorder="1" applyAlignment="1" applyProtection="1">
      <alignment horizontal="left" vertical="center" wrapText="1"/>
      <protection locked="0"/>
    </xf>
    <xf numFmtId="0" fontId="27" fillId="5" borderId="31" xfId="0" applyFont="1" applyFill="1" applyBorder="1" applyAlignment="1" applyProtection="1">
      <alignment horizontal="left" vertical="center" wrapText="1"/>
      <protection locked="0"/>
    </xf>
    <xf numFmtId="0" fontId="13" fillId="5" borderId="18" xfId="0" applyFont="1" applyFill="1" applyBorder="1" applyAlignment="1" applyProtection="1">
      <alignment horizontal="left" vertical="center" wrapText="1"/>
      <protection locked="0"/>
    </xf>
    <xf numFmtId="0" fontId="13" fillId="5" borderId="19" xfId="0" applyFont="1" applyFill="1" applyBorder="1" applyAlignment="1" applyProtection="1">
      <alignment horizontal="left" vertical="center" wrapText="1"/>
      <protection locked="0"/>
    </xf>
    <xf numFmtId="0" fontId="13" fillId="5" borderId="20" xfId="0" applyFont="1" applyFill="1" applyBorder="1" applyAlignment="1" applyProtection="1">
      <alignment horizontal="left" vertical="center" wrapText="1"/>
      <protection locked="0"/>
    </xf>
    <xf numFmtId="58" fontId="12" fillId="5" borderId="18" xfId="0" applyNumberFormat="1" applyFont="1" applyFill="1" applyBorder="1" applyAlignment="1" applyProtection="1">
      <alignment horizontal="left" vertical="center" wrapText="1"/>
      <protection locked="0"/>
    </xf>
    <xf numFmtId="0" fontId="12" fillId="5" borderId="19" xfId="0" applyFont="1" applyFill="1" applyBorder="1" applyAlignment="1" applyProtection="1">
      <alignment horizontal="left" vertical="center" wrapText="1"/>
      <protection locked="0"/>
    </xf>
    <xf numFmtId="0" fontId="12" fillId="5" borderId="32"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cellXfs>
  <cellStyles count="3">
    <cellStyle name="Normal 2" xfId="2" xr:uid="{00000000-0005-0000-0000-000001000000}"/>
    <cellStyle name="百分比" xfId="1" builtinId="5"/>
    <cellStyle name="常规" xfId="0" builtinId="0"/>
  </cellStyles>
  <dxfs count="10">
    <dxf>
      <fill>
        <patternFill patternType="solid">
          <bgColor rgb="FFFF0000"/>
        </patternFill>
      </fill>
    </dxf>
    <dxf>
      <fill>
        <patternFill patternType="solid">
          <bgColor rgb="FFFF6600"/>
        </patternFill>
      </fill>
    </dxf>
    <dxf>
      <fill>
        <patternFill patternType="solid">
          <bgColor rgb="FFFFFF00"/>
        </patternFill>
      </fill>
    </dxf>
    <dxf>
      <fill>
        <patternFill patternType="solid">
          <bgColor rgb="FF92D050"/>
        </patternFill>
      </fill>
    </dxf>
    <dxf>
      <fill>
        <patternFill patternType="solid">
          <bgColor theme="0"/>
        </patternFill>
      </fill>
    </dxf>
    <dxf>
      <fill>
        <patternFill patternType="solid">
          <bgColor rgb="FFFF0000"/>
        </patternFill>
      </fill>
    </dxf>
    <dxf>
      <fill>
        <patternFill patternType="solid">
          <bgColor rgb="FFFF6600"/>
        </patternFill>
      </fill>
    </dxf>
    <dxf>
      <fill>
        <patternFill patternType="solid">
          <bgColor rgb="FFFFFF00"/>
        </patternFill>
      </fill>
    </dxf>
    <dxf>
      <fill>
        <patternFill patternType="solid">
          <bgColor rgb="FF92D050"/>
        </patternFill>
      </fill>
    </dxf>
    <dxf>
      <fill>
        <patternFill patternType="solid">
          <bgColor theme="0"/>
        </patternFill>
      </fill>
    </dxf>
  </dxfs>
  <tableStyles count="0" defaultTableStyle="TableStyleMedium2" defaultPivotStyle="PivotStyleLight16"/>
  <colors>
    <mruColors>
      <color rgb="FFFF66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Sheet3!$J$5</c:f>
              <c:numCache>
                <c:formatCode>0%</c:formatCode>
                <c:ptCount val="1"/>
                <c:pt idx="0">
                  <c:v>0</c:v>
                </c:pt>
              </c:numCache>
            </c:numRef>
          </c:val>
          <c:extLst>
            <c:ext xmlns:c16="http://schemas.microsoft.com/office/drawing/2014/chart" uri="{C3380CC4-5D6E-409C-BE32-E72D297353CC}">
              <c16:uniqueId val="{00000000-FF34-4232-A7A4-D5B4D71755A9}"/>
            </c:ext>
          </c:extLst>
        </c:ser>
        <c:ser>
          <c:idx val="1"/>
          <c:order val="1"/>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Sheet3!$K$5</c:f>
              <c:numCache>
                <c:formatCode>0%</c:formatCode>
                <c:ptCount val="1"/>
                <c:pt idx="0">
                  <c:v>0</c:v>
                </c:pt>
              </c:numCache>
            </c:numRef>
          </c:val>
          <c:extLst>
            <c:ext xmlns:c16="http://schemas.microsoft.com/office/drawing/2014/chart" uri="{C3380CC4-5D6E-409C-BE32-E72D297353CC}">
              <c16:uniqueId val="{00000001-FF34-4232-A7A4-D5B4D71755A9}"/>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Sheet3!$L$5</c:f>
              <c:numCache>
                <c:formatCode>0%</c:formatCode>
                <c:ptCount val="1"/>
                <c:pt idx="0">
                  <c:v>0</c:v>
                </c:pt>
              </c:numCache>
            </c:numRef>
          </c:val>
          <c:extLst>
            <c:ext xmlns:c16="http://schemas.microsoft.com/office/drawing/2014/chart" uri="{C3380CC4-5D6E-409C-BE32-E72D297353CC}">
              <c16:uniqueId val="{00000002-FF34-4232-A7A4-D5B4D71755A9}"/>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Sheet3!$M$5</c:f>
              <c:numCache>
                <c:formatCode>0%</c:formatCode>
                <c:ptCount val="1"/>
                <c:pt idx="0">
                  <c:v>1</c:v>
                </c:pt>
              </c:numCache>
            </c:numRef>
          </c:val>
          <c:extLst>
            <c:ext xmlns:c16="http://schemas.microsoft.com/office/drawing/2014/chart" uri="{C3380CC4-5D6E-409C-BE32-E72D297353CC}">
              <c16:uniqueId val="{00000003-FF34-4232-A7A4-D5B4D71755A9}"/>
            </c:ext>
          </c:extLst>
        </c:ser>
        <c:dLbls>
          <c:showLegendKey val="0"/>
          <c:showVal val="1"/>
          <c:showCatName val="0"/>
          <c:showSerName val="0"/>
          <c:showPercent val="0"/>
          <c:showBubbleSize val="0"/>
        </c:dLbls>
        <c:gapWidth val="150"/>
        <c:overlap val="100"/>
        <c:axId val="422536840"/>
        <c:axId val="422539192"/>
      </c:barChart>
      <c:catAx>
        <c:axId val="422536840"/>
        <c:scaling>
          <c:orientation val="minMax"/>
        </c:scaling>
        <c:delete val="1"/>
        <c:axPos val="l"/>
        <c:numFmt formatCode="General" sourceLinked="1"/>
        <c:majorTickMark val="none"/>
        <c:minorTickMark val="none"/>
        <c:tickLblPos val="nextTo"/>
        <c:crossAx val="422539192"/>
        <c:crosses val="autoZero"/>
        <c:auto val="1"/>
        <c:lblAlgn val="ctr"/>
        <c:lblOffset val="100"/>
        <c:noMultiLvlLbl val="0"/>
      </c:catAx>
      <c:valAx>
        <c:axId val="422539192"/>
        <c:scaling>
          <c:orientation val="minMax"/>
        </c:scaling>
        <c:delete val="1"/>
        <c:axPos val="b"/>
        <c:numFmt formatCode="0%" sourceLinked="1"/>
        <c:majorTickMark val="none"/>
        <c:minorTickMark val="none"/>
        <c:tickLblPos val="nextTo"/>
        <c:crossAx val="4225368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Sheet3!$J$41</c:f>
              <c:numCache>
                <c:formatCode>0%</c:formatCode>
                <c:ptCount val="1"/>
                <c:pt idx="0">
                  <c:v>0</c:v>
                </c:pt>
              </c:numCache>
            </c:numRef>
          </c:val>
          <c:extLst>
            <c:ext xmlns:c16="http://schemas.microsoft.com/office/drawing/2014/chart" uri="{C3380CC4-5D6E-409C-BE32-E72D297353CC}">
              <c16:uniqueId val="{00000000-D15E-4C0C-B77B-5B748AF3E375}"/>
            </c:ext>
          </c:extLst>
        </c:ser>
        <c:ser>
          <c:idx val="1"/>
          <c:order val="1"/>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Sheet3!$K$41</c:f>
              <c:numCache>
                <c:formatCode>0%</c:formatCode>
                <c:ptCount val="1"/>
                <c:pt idx="0">
                  <c:v>0</c:v>
                </c:pt>
              </c:numCache>
            </c:numRef>
          </c:val>
          <c:extLst>
            <c:ext xmlns:c16="http://schemas.microsoft.com/office/drawing/2014/chart" uri="{C3380CC4-5D6E-409C-BE32-E72D297353CC}">
              <c16:uniqueId val="{00000001-D15E-4C0C-B77B-5B748AF3E375}"/>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Sheet3!$L$41</c:f>
              <c:numCache>
                <c:formatCode>0%</c:formatCode>
                <c:ptCount val="1"/>
                <c:pt idx="0">
                  <c:v>0</c:v>
                </c:pt>
              </c:numCache>
            </c:numRef>
          </c:val>
          <c:extLst>
            <c:ext xmlns:c16="http://schemas.microsoft.com/office/drawing/2014/chart" uri="{C3380CC4-5D6E-409C-BE32-E72D297353CC}">
              <c16:uniqueId val="{00000002-D15E-4C0C-B77B-5B748AF3E375}"/>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Sheet3!$M$41</c:f>
              <c:numCache>
                <c:formatCode>0%</c:formatCode>
                <c:ptCount val="1"/>
                <c:pt idx="0">
                  <c:v>1</c:v>
                </c:pt>
              </c:numCache>
            </c:numRef>
          </c:val>
          <c:extLst>
            <c:ext xmlns:c16="http://schemas.microsoft.com/office/drawing/2014/chart" uri="{C3380CC4-5D6E-409C-BE32-E72D297353CC}">
              <c16:uniqueId val="{00000003-D15E-4C0C-B77B-5B748AF3E375}"/>
            </c:ext>
          </c:extLst>
        </c:ser>
        <c:dLbls>
          <c:showLegendKey val="0"/>
          <c:showVal val="1"/>
          <c:showCatName val="0"/>
          <c:showSerName val="0"/>
          <c:showPercent val="0"/>
          <c:showBubbleSize val="0"/>
        </c:dLbls>
        <c:gapWidth val="150"/>
        <c:overlap val="100"/>
        <c:axId val="423794504"/>
        <c:axId val="423794896"/>
      </c:barChart>
      <c:catAx>
        <c:axId val="423794504"/>
        <c:scaling>
          <c:orientation val="minMax"/>
        </c:scaling>
        <c:delete val="1"/>
        <c:axPos val="l"/>
        <c:numFmt formatCode="General" sourceLinked="1"/>
        <c:majorTickMark val="none"/>
        <c:minorTickMark val="none"/>
        <c:tickLblPos val="nextTo"/>
        <c:crossAx val="423794896"/>
        <c:crosses val="autoZero"/>
        <c:auto val="1"/>
        <c:lblAlgn val="ctr"/>
        <c:lblOffset val="100"/>
        <c:noMultiLvlLbl val="0"/>
      </c:catAx>
      <c:valAx>
        <c:axId val="423794896"/>
        <c:scaling>
          <c:orientation val="minMax"/>
        </c:scaling>
        <c:delete val="1"/>
        <c:axPos val="b"/>
        <c:numFmt formatCode="0%" sourceLinked="1"/>
        <c:majorTickMark val="none"/>
        <c:minorTickMark val="none"/>
        <c:tickLblPos val="nextTo"/>
        <c:crossAx val="42379450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Sheet3!$J$45</c:f>
              <c:numCache>
                <c:formatCode>0%</c:formatCode>
                <c:ptCount val="1"/>
                <c:pt idx="0">
                  <c:v>0</c:v>
                </c:pt>
              </c:numCache>
            </c:numRef>
          </c:val>
          <c:extLst>
            <c:ext xmlns:c16="http://schemas.microsoft.com/office/drawing/2014/chart" uri="{C3380CC4-5D6E-409C-BE32-E72D297353CC}">
              <c16:uniqueId val="{00000000-F0AE-4EA1-A157-06666A049E20}"/>
            </c:ext>
          </c:extLst>
        </c:ser>
        <c:ser>
          <c:idx val="1"/>
          <c:order val="1"/>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Sheet3!$K$45</c:f>
              <c:numCache>
                <c:formatCode>0%</c:formatCode>
                <c:ptCount val="1"/>
                <c:pt idx="0">
                  <c:v>0</c:v>
                </c:pt>
              </c:numCache>
            </c:numRef>
          </c:val>
          <c:extLst>
            <c:ext xmlns:c16="http://schemas.microsoft.com/office/drawing/2014/chart" uri="{C3380CC4-5D6E-409C-BE32-E72D297353CC}">
              <c16:uniqueId val="{00000001-F0AE-4EA1-A157-06666A049E20}"/>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Sheet3!$L$45</c:f>
              <c:numCache>
                <c:formatCode>0%</c:formatCode>
                <c:ptCount val="1"/>
                <c:pt idx="0">
                  <c:v>0</c:v>
                </c:pt>
              </c:numCache>
            </c:numRef>
          </c:val>
          <c:extLst>
            <c:ext xmlns:c16="http://schemas.microsoft.com/office/drawing/2014/chart" uri="{C3380CC4-5D6E-409C-BE32-E72D297353CC}">
              <c16:uniqueId val="{00000002-F0AE-4EA1-A157-06666A049E20}"/>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Sheet3!$M$45</c:f>
              <c:numCache>
                <c:formatCode>0%</c:formatCode>
                <c:ptCount val="1"/>
                <c:pt idx="0">
                  <c:v>1</c:v>
                </c:pt>
              </c:numCache>
            </c:numRef>
          </c:val>
          <c:extLst>
            <c:ext xmlns:c16="http://schemas.microsoft.com/office/drawing/2014/chart" uri="{C3380CC4-5D6E-409C-BE32-E72D297353CC}">
              <c16:uniqueId val="{00000003-F0AE-4EA1-A157-06666A049E20}"/>
            </c:ext>
          </c:extLst>
        </c:ser>
        <c:dLbls>
          <c:showLegendKey val="0"/>
          <c:showVal val="1"/>
          <c:showCatName val="0"/>
          <c:showSerName val="0"/>
          <c:showPercent val="0"/>
          <c:showBubbleSize val="0"/>
        </c:dLbls>
        <c:gapWidth val="150"/>
        <c:overlap val="100"/>
        <c:axId val="423795680"/>
        <c:axId val="423796072"/>
      </c:barChart>
      <c:catAx>
        <c:axId val="423795680"/>
        <c:scaling>
          <c:orientation val="minMax"/>
        </c:scaling>
        <c:delete val="1"/>
        <c:axPos val="l"/>
        <c:numFmt formatCode="General" sourceLinked="1"/>
        <c:majorTickMark val="none"/>
        <c:minorTickMark val="none"/>
        <c:tickLblPos val="nextTo"/>
        <c:crossAx val="423796072"/>
        <c:crosses val="autoZero"/>
        <c:auto val="1"/>
        <c:lblAlgn val="ctr"/>
        <c:lblOffset val="100"/>
        <c:noMultiLvlLbl val="0"/>
      </c:catAx>
      <c:valAx>
        <c:axId val="423796072"/>
        <c:scaling>
          <c:orientation val="minMax"/>
        </c:scaling>
        <c:delete val="1"/>
        <c:axPos val="b"/>
        <c:numFmt formatCode="0%" sourceLinked="1"/>
        <c:majorTickMark val="none"/>
        <c:minorTickMark val="none"/>
        <c:tickLblPos val="nextTo"/>
        <c:crossAx val="4237956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Sheet3!$J$49</c:f>
              <c:numCache>
                <c:formatCode>0%</c:formatCode>
                <c:ptCount val="1"/>
                <c:pt idx="0">
                  <c:v>0</c:v>
                </c:pt>
              </c:numCache>
            </c:numRef>
          </c:val>
          <c:extLst>
            <c:ext xmlns:c16="http://schemas.microsoft.com/office/drawing/2014/chart" uri="{C3380CC4-5D6E-409C-BE32-E72D297353CC}">
              <c16:uniqueId val="{00000000-BB57-495D-B938-4DFE3E234C19}"/>
            </c:ext>
          </c:extLst>
        </c:ser>
        <c:ser>
          <c:idx val="1"/>
          <c:order val="1"/>
          <c:spPr>
            <a:solidFill>
              <a:srgbClr val="FFC000"/>
            </a:solidFill>
            <a:ln>
              <a:noFill/>
            </a:ln>
            <a:effectLst/>
          </c:spPr>
          <c:invertIfNegative val="0"/>
          <c:dPt>
            <c:idx val="0"/>
            <c:invertIfNegative val="0"/>
            <c:bubble3D val="0"/>
            <c:spPr>
              <a:solidFill>
                <a:srgbClr val="FF6600"/>
              </a:solidFill>
              <a:ln>
                <a:noFill/>
              </a:ln>
              <a:effectLst/>
            </c:spPr>
            <c:extLst>
              <c:ext xmlns:c16="http://schemas.microsoft.com/office/drawing/2014/chart" uri="{C3380CC4-5D6E-409C-BE32-E72D297353CC}">
                <c16:uniqueId val="{00000002-BB57-495D-B938-4DFE3E234C19}"/>
              </c:ext>
            </c:extLst>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Sheet3!$K$49</c:f>
              <c:numCache>
                <c:formatCode>0%</c:formatCode>
                <c:ptCount val="1"/>
                <c:pt idx="0">
                  <c:v>0.33333333333333331</c:v>
                </c:pt>
              </c:numCache>
            </c:numRef>
          </c:val>
          <c:extLst>
            <c:ext xmlns:c16="http://schemas.microsoft.com/office/drawing/2014/chart" uri="{C3380CC4-5D6E-409C-BE32-E72D297353CC}">
              <c16:uniqueId val="{00000003-BB57-495D-B938-4DFE3E234C19}"/>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Sheet3!$L$49</c:f>
              <c:numCache>
                <c:formatCode>0%</c:formatCode>
                <c:ptCount val="1"/>
                <c:pt idx="0">
                  <c:v>0</c:v>
                </c:pt>
              </c:numCache>
            </c:numRef>
          </c:val>
          <c:extLst>
            <c:ext xmlns:c16="http://schemas.microsoft.com/office/drawing/2014/chart" uri="{C3380CC4-5D6E-409C-BE32-E72D297353CC}">
              <c16:uniqueId val="{00000004-BB57-495D-B938-4DFE3E234C19}"/>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Sheet3!$M$49</c:f>
              <c:numCache>
                <c:formatCode>0%</c:formatCode>
                <c:ptCount val="1"/>
                <c:pt idx="0">
                  <c:v>0.66666666666666663</c:v>
                </c:pt>
              </c:numCache>
            </c:numRef>
          </c:val>
          <c:extLst>
            <c:ext xmlns:c16="http://schemas.microsoft.com/office/drawing/2014/chart" uri="{C3380CC4-5D6E-409C-BE32-E72D297353CC}">
              <c16:uniqueId val="{00000005-BB57-495D-B938-4DFE3E234C19}"/>
            </c:ext>
          </c:extLst>
        </c:ser>
        <c:dLbls>
          <c:showLegendKey val="0"/>
          <c:showVal val="1"/>
          <c:showCatName val="0"/>
          <c:showSerName val="0"/>
          <c:showPercent val="0"/>
          <c:showBubbleSize val="0"/>
        </c:dLbls>
        <c:gapWidth val="150"/>
        <c:overlap val="100"/>
        <c:axId val="423797248"/>
        <c:axId val="423797640"/>
      </c:barChart>
      <c:catAx>
        <c:axId val="423797248"/>
        <c:scaling>
          <c:orientation val="minMax"/>
        </c:scaling>
        <c:delete val="1"/>
        <c:axPos val="l"/>
        <c:numFmt formatCode="General" sourceLinked="1"/>
        <c:majorTickMark val="none"/>
        <c:minorTickMark val="none"/>
        <c:tickLblPos val="nextTo"/>
        <c:crossAx val="423797640"/>
        <c:crosses val="autoZero"/>
        <c:auto val="1"/>
        <c:lblAlgn val="ctr"/>
        <c:lblOffset val="100"/>
        <c:noMultiLvlLbl val="0"/>
      </c:catAx>
      <c:valAx>
        <c:axId val="423797640"/>
        <c:scaling>
          <c:orientation val="minMax"/>
        </c:scaling>
        <c:delete val="1"/>
        <c:axPos val="b"/>
        <c:numFmt formatCode="0%" sourceLinked="1"/>
        <c:majorTickMark val="none"/>
        <c:minorTickMark val="none"/>
        <c:tickLblPos val="nextTo"/>
        <c:crossAx val="4237972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802142882824599E-2"/>
          <c:y val="2.4690093892088899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Sheet3!$J$53</c:f>
              <c:numCache>
                <c:formatCode>0%</c:formatCode>
                <c:ptCount val="1"/>
                <c:pt idx="0">
                  <c:v>0</c:v>
                </c:pt>
              </c:numCache>
            </c:numRef>
          </c:val>
          <c:extLst>
            <c:ext xmlns:c16="http://schemas.microsoft.com/office/drawing/2014/chart" uri="{C3380CC4-5D6E-409C-BE32-E72D297353CC}">
              <c16:uniqueId val="{00000000-1800-4DED-868B-EC84F7113296}"/>
            </c:ext>
          </c:extLst>
        </c:ser>
        <c:ser>
          <c:idx val="1"/>
          <c:order val="1"/>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Sheet3!$K$53</c:f>
              <c:numCache>
                <c:formatCode>0%</c:formatCode>
                <c:ptCount val="1"/>
                <c:pt idx="0">
                  <c:v>0</c:v>
                </c:pt>
              </c:numCache>
            </c:numRef>
          </c:val>
          <c:extLst>
            <c:ext xmlns:c16="http://schemas.microsoft.com/office/drawing/2014/chart" uri="{C3380CC4-5D6E-409C-BE32-E72D297353CC}">
              <c16:uniqueId val="{00000001-1800-4DED-868B-EC84F7113296}"/>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Sheet3!$L$53</c:f>
              <c:numCache>
                <c:formatCode>0%</c:formatCode>
                <c:ptCount val="1"/>
                <c:pt idx="0">
                  <c:v>0</c:v>
                </c:pt>
              </c:numCache>
            </c:numRef>
          </c:val>
          <c:extLst>
            <c:ext xmlns:c16="http://schemas.microsoft.com/office/drawing/2014/chart" uri="{C3380CC4-5D6E-409C-BE32-E72D297353CC}">
              <c16:uniqueId val="{00000002-1800-4DED-868B-EC84F7113296}"/>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Sheet3!$M$53</c:f>
              <c:numCache>
                <c:formatCode>0%</c:formatCode>
                <c:ptCount val="1"/>
                <c:pt idx="0">
                  <c:v>1</c:v>
                </c:pt>
              </c:numCache>
            </c:numRef>
          </c:val>
          <c:extLst>
            <c:ext xmlns:c16="http://schemas.microsoft.com/office/drawing/2014/chart" uri="{C3380CC4-5D6E-409C-BE32-E72D297353CC}">
              <c16:uniqueId val="{00000003-1800-4DED-868B-EC84F7113296}"/>
            </c:ext>
          </c:extLst>
        </c:ser>
        <c:dLbls>
          <c:showLegendKey val="0"/>
          <c:showVal val="1"/>
          <c:showCatName val="0"/>
          <c:showSerName val="0"/>
          <c:showPercent val="0"/>
          <c:showBubbleSize val="0"/>
        </c:dLbls>
        <c:gapWidth val="150"/>
        <c:overlap val="100"/>
        <c:axId val="424261736"/>
        <c:axId val="424265264"/>
      </c:barChart>
      <c:catAx>
        <c:axId val="424261736"/>
        <c:scaling>
          <c:orientation val="minMax"/>
        </c:scaling>
        <c:delete val="1"/>
        <c:axPos val="l"/>
        <c:numFmt formatCode="General" sourceLinked="1"/>
        <c:majorTickMark val="none"/>
        <c:minorTickMark val="none"/>
        <c:tickLblPos val="nextTo"/>
        <c:crossAx val="424265264"/>
        <c:crosses val="autoZero"/>
        <c:auto val="1"/>
        <c:lblAlgn val="ctr"/>
        <c:lblOffset val="100"/>
        <c:noMultiLvlLbl val="0"/>
      </c:catAx>
      <c:valAx>
        <c:axId val="424265264"/>
        <c:scaling>
          <c:orientation val="minMax"/>
        </c:scaling>
        <c:delete val="1"/>
        <c:axPos val="b"/>
        <c:numFmt formatCode="0%" sourceLinked="1"/>
        <c:majorTickMark val="none"/>
        <c:minorTickMark val="none"/>
        <c:tickLblPos val="nextTo"/>
        <c:crossAx val="4242617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78487528568301"/>
          <c:y val="7.1915965910699597E-2"/>
          <c:w val="0.64018393956763497"/>
          <c:h val="0.84178487499646104"/>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B67D-4A9C-B089-988210EF5BD8}"/>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B67D-4A9C-B089-988210EF5BD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B67D-4A9C-B089-988210EF5BD8}"/>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67D-4A9C-B089-988210EF5BD8}"/>
              </c:ext>
            </c:extLst>
          </c:dPt>
          <c:val>
            <c:numRef>
              <c:f>Sheet3!$P$4:$S$4</c:f>
              <c:numCache>
                <c:formatCode>0</c:formatCode>
                <c:ptCount val="4"/>
                <c:pt idx="0">
                  <c:v>20</c:v>
                </c:pt>
                <c:pt idx="1">
                  <c:v>0</c:v>
                </c:pt>
                <c:pt idx="2">
                  <c:v>0</c:v>
                </c:pt>
                <c:pt idx="3">
                  <c:v>0</c:v>
                </c:pt>
              </c:numCache>
            </c:numRef>
          </c:val>
          <c:extLst>
            <c:ext xmlns:c16="http://schemas.microsoft.com/office/drawing/2014/chart" uri="{C3380CC4-5D6E-409C-BE32-E72D297353CC}">
              <c16:uniqueId val="{00000008-B67D-4A9C-B089-988210EF5BD8}"/>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8DB3-4ED8-8271-3AEF46072D6C}"/>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8DB3-4ED8-8271-3AEF46072D6C}"/>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8DB3-4ED8-8271-3AEF46072D6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8DB3-4ED8-8271-3AEF46072D6C}"/>
              </c:ext>
            </c:extLst>
          </c:dPt>
          <c:val>
            <c:numRef>
              <c:f>Sheet3!$P$8:$S$8</c:f>
              <c:numCache>
                <c:formatCode>General</c:formatCode>
                <c:ptCount val="4"/>
                <c:pt idx="0">
                  <c:v>18</c:v>
                </c:pt>
                <c:pt idx="1">
                  <c:v>0</c:v>
                </c:pt>
                <c:pt idx="2">
                  <c:v>1</c:v>
                </c:pt>
                <c:pt idx="3">
                  <c:v>0</c:v>
                </c:pt>
              </c:numCache>
            </c:numRef>
          </c:val>
          <c:extLst>
            <c:ext xmlns:c16="http://schemas.microsoft.com/office/drawing/2014/chart" uri="{C3380CC4-5D6E-409C-BE32-E72D297353CC}">
              <c16:uniqueId val="{00000008-8DB3-4ED8-8271-3AEF46072D6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prstDash val="solid"/>
      <a:round/>
    </a:ln>
    <a:effectLst/>
  </c:spPr>
  <c:txPr>
    <a:bodyPr/>
    <a:lstStyle/>
    <a:p>
      <a:pPr>
        <a:defRPr lang="zh-CN"/>
      </a:pPr>
      <a:endParaRPr lang="zh-CN"/>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1-9E48-4E8A-A75D-4F5E7834237C}"/>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9E48-4E8A-A75D-4F5E7834237C}"/>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E48-4E8A-A75D-4F5E7834237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E48-4E8A-A75D-4F5E7834237C}"/>
              </c:ext>
            </c:extLst>
          </c:dPt>
          <c:val>
            <c:numRef>
              <c:f>Sheet3!$P$12:$S$12</c:f>
              <c:numCache>
                <c:formatCode>General</c:formatCode>
                <c:ptCount val="4"/>
                <c:pt idx="0">
                  <c:v>10</c:v>
                </c:pt>
                <c:pt idx="1">
                  <c:v>0</c:v>
                </c:pt>
                <c:pt idx="2">
                  <c:v>1</c:v>
                </c:pt>
                <c:pt idx="3">
                  <c:v>0</c:v>
                </c:pt>
              </c:numCache>
            </c:numRef>
          </c:val>
          <c:extLst>
            <c:ext xmlns:c16="http://schemas.microsoft.com/office/drawing/2014/chart" uri="{C3380CC4-5D6E-409C-BE32-E72D297353CC}">
              <c16:uniqueId val="{00000008-9E48-4E8A-A75D-4F5E7834237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prstDash val="solid"/>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Sheet3!$J$9</c:f>
              <c:numCache>
                <c:formatCode>0%</c:formatCode>
                <c:ptCount val="1"/>
                <c:pt idx="0">
                  <c:v>0</c:v>
                </c:pt>
              </c:numCache>
            </c:numRef>
          </c:val>
          <c:extLst>
            <c:ext xmlns:c16="http://schemas.microsoft.com/office/drawing/2014/chart" uri="{C3380CC4-5D6E-409C-BE32-E72D297353CC}">
              <c16:uniqueId val="{00000000-E67A-4CA5-A165-A8E5C0874F16}"/>
            </c:ext>
          </c:extLst>
        </c:ser>
        <c:ser>
          <c:idx val="1"/>
          <c:order val="1"/>
          <c:spPr>
            <a:solidFill>
              <a:srgbClr val="FFC000"/>
            </a:solidFill>
            <a:ln>
              <a:noFill/>
            </a:ln>
            <a:effectLst/>
          </c:spPr>
          <c:invertIfNegative val="0"/>
          <c:dPt>
            <c:idx val="0"/>
            <c:invertIfNegative val="0"/>
            <c:bubble3D val="0"/>
            <c:spPr>
              <a:solidFill>
                <a:srgbClr val="FF6600"/>
              </a:solidFill>
              <a:ln>
                <a:noFill/>
              </a:ln>
              <a:effectLst/>
            </c:spPr>
            <c:extLst>
              <c:ext xmlns:c16="http://schemas.microsoft.com/office/drawing/2014/chart" uri="{C3380CC4-5D6E-409C-BE32-E72D297353CC}">
                <c16:uniqueId val="{00000002-E67A-4CA5-A165-A8E5C0874F16}"/>
              </c:ext>
            </c:extLst>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Sheet3!$K$9</c:f>
              <c:numCache>
                <c:formatCode>0%</c:formatCode>
                <c:ptCount val="1"/>
                <c:pt idx="0">
                  <c:v>0</c:v>
                </c:pt>
              </c:numCache>
            </c:numRef>
          </c:val>
          <c:extLst>
            <c:ext xmlns:c16="http://schemas.microsoft.com/office/drawing/2014/chart" uri="{C3380CC4-5D6E-409C-BE32-E72D297353CC}">
              <c16:uniqueId val="{00000003-E67A-4CA5-A165-A8E5C0874F16}"/>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Sheet3!$L$9</c:f>
              <c:numCache>
                <c:formatCode>0%</c:formatCode>
                <c:ptCount val="1"/>
                <c:pt idx="0">
                  <c:v>0</c:v>
                </c:pt>
              </c:numCache>
            </c:numRef>
          </c:val>
          <c:extLst>
            <c:ext xmlns:c16="http://schemas.microsoft.com/office/drawing/2014/chart" uri="{C3380CC4-5D6E-409C-BE32-E72D297353CC}">
              <c16:uniqueId val="{00000004-E67A-4CA5-A165-A8E5C0874F16}"/>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Sheet3!$M$9</c:f>
              <c:numCache>
                <c:formatCode>0%</c:formatCode>
                <c:ptCount val="1"/>
                <c:pt idx="0">
                  <c:v>1</c:v>
                </c:pt>
              </c:numCache>
            </c:numRef>
          </c:val>
          <c:extLst>
            <c:ext xmlns:c16="http://schemas.microsoft.com/office/drawing/2014/chart" uri="{C3380CC4-5D6E-409C-BE32-E72D297353CC}">
              <c16:uniqueId val="{00000005-E67A-4CA5-A165-A8E5C0874F16}"/>
            </c:ext>
          </c:extLst>
        </c:ser>
        <c:dLbls>
          <c:showLegendKey val="0"/>
          <c:showVal val="1"/>
          <c:showCatName val="0"/>
          <c:showSerName val="0"/>
          <c:showPercent val="0"/>
          <c:showBubbleSize val="0"/>
        </c:dLbls>
        <c:gapWidth val="150"/>
        <c:overlap val="100"/>
        <c:axId val="422536056"/>
        <c:axId val="422535664"/>
      </c:barChart>
      <c:catAx>
        <c:axId val="422536056"/>
        <c:scaling>
          <c:orientation val="minMax"/>
        </c:scaling>
        <c:delete val="1"/>
        <c:axPos val="l"/>
        <c:numFmt formatCode="General" sourceLinked="1"/>
        <c:majorTickMark val="none"/>
        <c:minorTickMark val="none"/>
        <c:tickLblPos val="nextTo"/>
        <c:crossAx val="422535664"/>
        <c:crosses val="autoZero"/>
        <c:auto val="1"/>
        <c:lblAlgn val="ctr"/>
        <c:lblOffset val="100"/>
        <c:noMultiLvlLbl val="0"/>
      </c:catAx>
      <c:valAx>
        <c:axId val="422535664"/>
        <c:scaling>
          <c:orientation val="minMax"/>
        </c:scaling>
        <c:delete val="1"/>
        <c:axPos val="b"/>
        <c:numFmt formatCode="0%" sourceLinked="1"/>
        <c:majorTickMark val="none"/>
        <c:minorTickMark val="none"/>
        <c:tickLblPos val="nextTo"/>
        <c:crossAx val="4225360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Sheet3!$J$13</c:f>
              <c:numCache>
                <c:formatCode>0%</c:formatCode>
                <c:ptCount val="1"/>
                <c:pt idx="0">
                  <c:v>0</c:v>
                </c:pt>
              </c:numCache>
            </c:numRef>
          </c:val>
          <c:extLst>
            <c:ext xmlns:c16="http://schemas.microsoft.com/office/drawing/2014/chart" uri="{C3380CC4-5D6E-409C-BE32-E72D297353CC}">
              <c16:uniqueId val="{00000000-606E-467E-AA23-E4143D21FD77}"/>
            </c:ext>
          </c:extLst>
        </c:ser>
        <c:ser>
          <c:idx val="1"/>
          <c:order val="1"/>
          <c:spPr>
            <a:solidFill>
              <a:srgbClr val="FFC000"/>
            </a:solidFill>
            <a:ln>
              <a:noFill/>
            </a:ln>
            <a:effectLst/>
          </c:spPr>
          <c:invertIfNegative val="0"/>
          <c:dPt>
            <c:idx val="0"/>
            <c:invertIfNegative val="0"/>
            <c:bubble3D val="0"/>
            <c:spPr>
              <a:solidFill>
                <a:srgbClr val="FF6600"/>
              </a:solidFill>
              <a:ln>
                <a:noFill/>
              </a:ln>
              <a:effectLst/>
            </c:spPr>
            <c:extLst>
              <c:ext xmlns:c16="http://schemas.microsoft.com/office/drawing/2014/chart" uri="{C3380CC4-5D6E-409C-BE32-E72D297353CC}">
                <c16:uniqueId val="{00000002-606E-467E-AA23-E4143D21FD77}"/>
              </c:ext>
            </c:extLst>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Sheet3!$K$13</c:f>
              <c:numCache>
                <c:formatCode>0%</c:formatCode>
                <c:ptCount val="1"/>
                <c:pt idx="0">
                  <c:v>0</c:v>
                </c:pt>
              </c:numCache>
            </c:numRef>
          </c:val>
          <c:extLst>
            <c:ext xmlns:c16="http://schemas.microsoft.com/office/drawing/2014/chart" uri="{C3380CC4-5D6E-409C-BE32-E72D297353CC}">
              <c16:uniqueId val="{00000003-606E-467E-AA23-E4143D21FD77}"/>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Sheet3!$L$13</c:f>
              <c:numCache>
                <c:formatCode>0%</c:formatCode>
                <c:ptCount val="1"/>
                <c:pt idx="0">
                  <c:v>0</c:v>
                </c:pt>
              </c:numCache>
            </c:numRef>
          </c:val>
          <c:extLst>
            <c:ext xmlns:c16="http://schemas.microsoft.com/office/drawing/2014/chart" uri="{C3380CC4-5D6E-409C-BE32-E72D297353CC}">
              <c16:uniqueId val="{00000004-606E-467E-AA23-E4143D21FD77}"/>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Sheet3!$M$13</c:f>
              <c:numCache>
                <c:formatCode>0%</c:formatCode>
                <c:ptCount val="1"/>
                <c:pt idx="0">
                  <c:v>1</c:v>
                </c:pt>
              </c:numCache>
            </c:numRef>
          </c:val>
          <c:extLst>
            <c:ext xmlns:c16="http://schemas.microsoft.com/office/drawing/2014/chart" uri="{C3380CC4-5D6E-409C-BE32-E72D297353CC}">
              <c16:uniqueId val="{00000005-606E-467E-AA23-E4143D21FD77}"/>
            </c:ext>
          </c:extLst>
        </c:ser>
        <c:dLbls>
          <c:showLegendKey val="0"/>
          <c:showVal val="1"/>
          <c:showCatName val="0"/>
          <c:showSerName val="0"/>
          <c:showPercent val="0"/>
          <c:showBubbleSize val="0"/>
        </c:dLbls>
        <c:gapWidth val="150"/>
        <c:overlap val="100"/>
        <c:axId val="422538800"/>
        <c:axId val="422538016"/>
      </c:barChart>
      <c:catAx>
        <c:axId val="422538800"/>
        <c:scaling>
          <c:orientation val="minMax"/>
        </c:scaling>
        <c:delete val="1"/>
        <c:axPos val="l"/>
        <c:numFmt formatCode="General" sourceLinked="1"/>
        <c:majorTickMark val="none"/>
        <c:minorTickMark val="none"/>
        <c:tickLblPos val="nextTo"/>
        <c:crossAx val="422538016"/>
        <c:crosses val="autoZero"/>
        <c:auto val="1"/>
        <c:lblAlgn val="ctr"/>
        <c:lblOffset val="100"/>
        <c:noMultiLvlLbl val="0"/>
      </c:catAx>
      <c:valAx>
        <c:axId val="422538016"/>
        <c:scaling>
          <c:orientation val="minMax"/>
        </c:scaling>
        <c:delete val="1"/>
        <c:axPos val="b"/>
        <c:numFmt formatCode="0%" sourceLinked="1"/>
        <c:majorTickMark val="none"/>
        <c:minorTickMark val="none"/>
        <c:tickLblPos val="nextTo"/>
        <c:crossAx val="4225388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Sheet3!$J$17</c:f>
              <c:numCache>
                <c:formatCode>0%</c:formatCode>
                <c:ptCount val="1"/>
                <c:pt idx="0">
                  <c:v>0</c:v>
                </c:pt>
              </c:numCache>
            </c:numRef>
          </c:val>
          <c:extLst>
            <c:ext xmlns:c16="http://schemas.microsoft.com/office/drawing/2014/chart" uri="{C3380CC4-5D6E-409C-BE32-E72D297353CC}">
              <c16:uniqueId val="{00000000-7800-4BA3-BC6C-13A1049B5E16}"/>
            </c:ext>
          </c:extLst>
        </c:ser>
        <c:ser>
          <c:idx val="1"/>
          <c:order val="1"/>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Sheet3!$K$17</c:f>
              <c:numCache>
                <c:formatCode>0%</c:formatCode>
                <c:ptCount val="1"/>
                <c:pt idx="0">
                  <c:v>0</c:v>
                </c:pt>
              </c:numCache>
            </c:numRef>
          </c:val>
          <c:extLst>
            <c:ext xmlns:c16="http://schemas.microsoft.com/office/drawing/2014/chart" uri="{C3380CC4-5D6E-409C-BE32-E72D297353CC}">
              <c16:uniqueId val="{00000001-7800-4BA3-BC6C-13A1049B5E16}"/>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Sheet3!$L$17</c:f>
              <c:numCache>
                <c:formatCode>0%</c:formatCode>
                <c:ptCount val="1"/>
                <c:pt idx="0">
                  <c:v>0</c:v>
                </c:pt>
              </c:numCache>
            </c:numRef>
          </c:val>
          <c:extLst>
            <c:ext xmlns:c16="http://schemas.microsoft.com/office/drawing/2014/chart" uri="{C3380CC4-5D6E-409C-BE32-E72D297353CC}">
              <c16:uniqueId val="{00000002-7800-4BA3-BC6C-13A1049B5E16}"/>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Sheet3!$M$17</c:f>
              <c:numCache>
                <c:formatCode>0%</c:formatCode>
                <c:ptCount val="1"/>
                <c:pt idx="0">
                  <c:v>1</c:v>
                </c:pt>
              </c:numCache>
            </c:numRef>
          </c:val>
          <c:extLst>
            <c:ext xmlns:c16="http://schemas.microsoft.com/office/drawing/2014/chart" uri="{C3380CC4-5D6E-409C-BE32-E72D297353CC}">
              <c16:uniqueId val="{00000003-7800-4BA3-BC6C-13A1049B5E16}"/>
            </c:ext>
          </c:extLst>
        </c:ser>
        <c:dLbls>
          <c:showLegendKey val="0"/>
          <c:showVal val="1"/>
          <c:showCatName val="0"/>
          <c:showSerName val="0"/>
          <c:showPercent val="0"/>
          <c:showBubbleSize val="0"/>
        </c:dLbls>
        <c:gapWidth val="150"/>
        <c:overlap val="100"/>
        <c:axId val="422539584"/>
        <c:axId val="422536448"/>
      </c:barChart>
      <c:catAx>
        <c:axId val="422539584"/>
        <c:scaling>
          <c:orientation val="minMax"/>
        </c:scaling>
        <c:delete val="1"/>
        <c:axPos val="l"/>
        <c:numFmt formatCode="General" sourceLinked="1"/>
        <c:majorTickMark val="none"/>
        <c:minorTickMark val="none"/>
        <c:tickLblPos val="nextTo"/>
        <c:crossAx val="422536448"/>
        <c:crosses val="autoZero"/>
        <c:auto val="1"/>
        <c:lblAlgn val="ctr"/>
        <c:lblOffset val="100"/>
        <c:noMultiLvlLbl val="0"/>
      </c:catAx>
      <c:valAx>
        <c:axId val="422536448"/>
        <c:scaling>
          <c:orientation val="minMax"/>
        </c:scaling>
        <c:delete val="1"/>
        <c:axPos val="b"/>
        <c:numFmt formatCode="0%" sourceLinked="1"/>
        <c:majorTickMark val="none"/>
        <c:minorTickMark val="none"/>
        <c:tickLblPos val="nextTo"/>
        <c:crossAx val="42253958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Sheet3!$J$21</c:f>
              <c:numCache>
                <c:formatCode>0%</c:formatCode>
                <c:ptCount val="1"/>
                <c:pt idx="0">
                  <c:v>0</c:v>
                </c:pt>
              </c:numCache>
            </c:numRef>
          </c:val>
          <c:extLst>
            <c:ext xmlns:c16="http://schemas.microsoft.com/office/drawing/2014/chart" uri="{C3380CC4-5D6E-409C-BE32-E72D297353CC}">
              <c16:uniqueId val="{00000000-1F6A-41BE-8261-2934ACFC7B17}"/>
            </c:ext>
          </c:extLst>
        </c:ser>
        <c:ser>
          <c:idx val="1"/>
          <c:order val="1"/>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Sheet3!$K$21</c:f>
              <c:numCache>
                <c:formatCode>0%</c:formatCode>
                <c:ptCount val="1"/>
                <c:pt idx="0">
                  <c:v>0</c:v>
                </c:pt>
              </c:numCache>
            </c:numRef>
          </c:val>
          <c:extLst>
            <c:ext xmlns:c16="http://schemas.microsoft.com/office/drawing/2014/chart" uri="{C3380CC4-5D6E-409C-BE32-E72D297353CC}">
              <c16:uniqueId val="{00000001-1F6A-41BE-8261-2934ACFC7B17}"/>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Sheet3!$L$21</c:f>
              <c:numCache>
                <c:formatCode>0%</c:formatCode>
                <c:ptCount val="1"/>
                <c:pt idx="0">
                  <c:v>0</c:v>
                </c:pt>
              </c:numCache>
            </c:numRef>
          </c:val>
          <c:extLst>
            <c:ext xmlns:c16="http://schemas.microsoft.com/office/drawing/2014/chart" uri="{C3380CC4-5D6E-409C-BE32-E72D297353CC}">
              <c16:uniqueId val="{00000002-1F6A-41BE-8261-2934ACFC7B17}"/>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Sheet3!$M$21</c:f>
              <c:numCache>
                <c:formatCode>0%</c:formatCode>
                <c:ptCount val="1"/>
                <c:pt idx="0">
                  <c:v>1</c:v>
                </c:pt>
              </c:numCache>
            </c:numRef>
          </c:val>
          <c:extLst>
            <c:ext xmlns:c16="http://schemas.microsoft.com/office/drawing/2014/chart" uri="{C3380CC4-5D6E-409C-BE32-E72D297353CC}">
              <c16:uniqueId val="{00000003-1F6A-41BE-8261-2934ACFC7B17}"/>
            </c:ext>
          </c:extLst>
        </c:ser>
        <c:dLbls>
          <c:showLegendKey val="0"/>
          <c:showVal val="1"/>
          <c:showCatName val="0"/>
          <c:showSerName val="0"/>
          <c:showPercent val="0"/>
          <c:showBubbleSize val="0"/>
        </c:dLbls>
        <c:gapWidth val="150"/>
        <c:overlap val="100"/>
        <c:axId val="422537232"/>
        <c:axId val="422537624"/>
      </c:barChart>
      <c:catAx>
        <c:axId val="422537232"/>
        <c:scaling>
          <c:orientation val="minMax"/>
        </c:scaling>
        <c:delete val="1"/>
        <c:axPos val="l"/>
        <c:numFmt formatCode="General" sourceLinked="1"/>
        <c:majorTickMark val="none"/>
        <c:minorTickMark val="none"/>
        <c:tickLblPos val="nextTo"/>
        <c:crossAx val="422537624"/>
        <c:crosses val="autoZero"/>
        <c:auto val="1"/>
        <c:lblAlgn val="ctr"/>
        <c:lblOffset val="100"/>
        <c:noMultiLvlLbl val="0"/>
      </c:catAx>
      <c:valAx>
        <c:axId val="422537624"/>
        <c:scaling>
          <c:orientation val="minMax"/>
        </c:scaling>
        <c:delete val="1"/>
        <c:axPos val="b"/>
        <c:numFmt formatCode="0%" sourceLinked="1"/>
        <c:majorTickMark val="none"/>
        <c:minorTickMark val="none"/>
        <c:tickLblPos val="nextTo"/>
        <c:crossAx val="42253723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Sheet3!$J$25</c:f>
              <c:numCache>
                <c:formatCode>0%</c:formatCode>
                <c:ptCount val="1"/>
                <c:pt idx="0">
                  <c:v>0</c:v>
                </c:pt>
              </c:numCache>
            </c:numRef>
          </c:val>
          <c:extLst>
            <c:ext xmlns:c16="http://schemas.microsoft.com/office/drawing/2014/chart" uri="{C3380CC4-5D6E-409C-BE32-E72D297353CC}">
              <c16:uniqueId val="{00000000-B6DB-4706-998B-73BE2435A8D2}"/>
            </c:ext>
          </c:extLst>
        </c:ser>
        <c:ser>
          <c:idx val="1"/>
          <c:order val="1"/>
          <c:spPr>
            <a:solidFill>
              <a:srgbClr val="FFC000"/>
            </a:solidFill>
            <a:ln>
              <a:noFill/>
            </a:ln>
            <a:effectLst/>
          </c:spPr>
          <c:invertIfNegative val="0"/>
          <c:dPt>
            <c:idx val="0"/>
            <c:invertIfNegative val="0"/>
            <c:bubble3D val="0"/>
            <c:spPr>
              <a:solidFill>
                <a:srgbClr val="FF6600"/>
              </a:solidFill>
              <a:ln>
                <a:noFill/>
              </a:ln>
              <a:effectLst/>
            </c:spPr>
            <c:extLst>
              <c:ext xmlns:c16="http://schemas.microsoft.com/office/drawing/2014/chart" uri="{C3380CC4-5D6E-409C-BE32-E72D297353CC}">
                <c16:uniqueId val="{00000002-B6DB-4706-998B-73BE2435A8D2}"/>
              </c:ext>
            </c:extLst>
          </c:dPt>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Sheet3!$K$25</c:f>
              <c:numCache>
                <c:formatCode>0%</c:formatCode>
                <c:ptCount val="1"/>
                <c:pt idx="0">
                  <c:v>0</c:v>
                </c:pt>
              </c:numCache>
            </c:numRef>
          </c:val>
          <c:extLst>
            <c:ext xmlns:c16="http://schemas.microsoft.com/office/drawing/2014/chart" uri="{C3380CC4-5D6E-409C-BE32-E72D297353CC}">
              <c16:uniqueId val="{00000003-B6DB-4706-998B-73BE2435A8D2}"/>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Sheet3!$L$25</c:f>
              <c:numCache>
                <c:formatCode>0%</c:formatCode>
                <c:ptCount val="1"/>
                <c:pt idx="0">
                  <c:v>0</c:v>
                </c:pt>
              </c:numCache>
            </c:numRef>
          </c:val>
          <c:extLst>
            <c:ext xmlns:c16="http://schemas.microsoft.com/office/drawing/2014/chart" uri="{C3380CC4-5D6E-409C-BE32-E72D297353CC}">
              <c16:uniqueId val="{00000004-B6DB-4706-998B-73BE2435A8D2}"/>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Sheet3!$M$25</c:f>
              <c:numCache>
                <c:formatCode>0%</c:formatCode>
                <c:ptCount val="1"/>
                <c:pt idx="0">
                  <c:v>1</c:v>
                </c:pt>
              </c:numCache>
            </c:numRef>
          </c:val>
          <c:extLst>
            <c:ext xmlns:c16="http://schemas.microsoft.com/office/drawing/2014/chart" uri="{C3380CC4-5D6E-409C-BE32-E72D297353CC}">
              <c16:uniqueId val="{00000005-B6DB-4706-998B-73BE2435A8D2}"/>
            </c:ext>
          </c:extLst>
        </c:ser>
        <c:dLbls>
          <c:showLegendKey val="0"/>
          <c:showVal val="1"/>
          <c:showCatName val="0"/>
          <c:showSerName val="0"/>
          <c:showPercent val="0"/>
          <c:showBubbleSize val="0"/>
        </c:dLbls>
        <c:gapWidth val="150"/>
        <c:overlap val="100"/>
        <c:axId val="423791760"/>
        <c:axId val="423790584"/>
      </c:barChart>
      <c:catAx>
        <c:axId val="423791760"/>
        <c:scaling>
          <c:orientation val="minMax"/>
        </c:scaling>
        <c:delete val="1"/>
        <c:axPos val="l"/>
        <c:numFmt formatCode="General" sourceLinked="1"/>
        <c:majorTickMark val="none"/>
        <c:minorTickMark val="none"/>
        <c:tickLblPos val="nextTo"/>
        <c:crossAx val="423790584"/>
        <c:crosses val="autoZero"/>
        <c:auto val="1"/>
        <c:lblAlgn val="ctr"/>
        <c:lblOffset val="100"/>
        <c:noMultiLvlLbl val="0"/>
      </c:catAx>
      <c:valAx>
        <c:axId val="423790584"/>
        <c:scaling>
          <c:orientation val="minMax"/>
        </c:scaling>
        <c:delete val="1"/>
        <c:axPos val="b"/>
        <c:numFmt formatCode="0%" sourceLinked="1"/>
        <c:majorTickMark val="none"/>
        <c:minorTickMark val="none"/>
        <c:tickLblPos val="nextTo"/>
        <c:crossAx val="4237917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Sheet3!$J$29</c:f>
              <c:numCache>
                <c:formatCode>0%</c:formatCode>
                <c:ptCount val="1"/>
                <c:pt idx="0">
                  <c:v>0</c:v>
                </c:pt>
              </c:numCache>
            </c:numRef>
          </c:val>
          <c:extLst>
            <c:ext xmlns:c16="http://schemas.microsoft.com/office/drawing/2014/chart" uri="{C3380CC4-5D6E-409C-BE32-E72D297353CC}">
              <c16:uniqueId val="{00000000-82AE-4F73-8F72-7ED6D8559BB2}"/>
            </c:ext>
          </c:extLst>
        </c:ser>
        <c:ser>
          <c:idx val="1"/>
          <c:order val="1"/>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Sheet3!$K$29</c:f>
              <c:numCache>
                <c:formatCode>0%</c:formatCode>
                <c:ptCount val="1"/>
                <c:pt idx="0">
                  <c:v>0</c:v>
                </c:pt>
              </c:numCache>
            </c:numRef>
          </c:val>
          <c:extLst>
            <c:ext xmlns:c16="http://schemas.microsoft.com/office/drawing/2014/chart" uri="{C3380CC4-5D6E-409C-BE32-E72D297353CC}">
              <c16:uniqueId val="{00000001-82AE-4F73-8F72-7ED6D8559BB2}"/>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Sheet3!$L$29</c:f>
              <c:numCache>
                <c:formatCode>0%</c:formatCode>
                <c:ptCount val="1"/>
                <c:pt idx="0">
                  <c:v>0</c:v>
                </c:pt>
              </c:numCache>
            </c:numRef>
          </c:val>
          <c:extLst>
            <c:ext xmlns:c16="http://schemas.microsoft.com/office/drawing/2014/chart" uri="{C3380CC4-5D6E-409C-BE32-E72D297353CC}">
              <c16:uniqueId val="{00000002-82AE-4F73-8F72-7ED6D8559BB2}"/>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Sheet3!$M$29</c:f>
              <c:numCache>
                <c:formatCode>0%</c:formatCode>
                <c:ptCount val="1"/>
                <c:pt idx="0">
                  <c:v>1</c:v>
                </c:pt>
              </c:numCache>
            </c:numRef>
          </c:val>
          <c:extLst>
            <c:ext xmlns:c16="http://schemas.microsoft.com/office/drawing/2014/chart" uri="{C3380CC4-5D6E-409C-BE32-E72D297353CC}">
              <c16:uniqueId val="{00000003-82AE-4F73-8F72-7ED6D8559BB2}"/>
            </c:ext>
          </c:extLst>
        </c:ser>
        <c:dLbls>
          <c:showLegendKey val="0"/>
          <c:showVal val="1"/>
          <c:showCatName val="0"/>
          <c:showSerName val="0"/>
          <c:showPercent val="0"/>
          <c:showBubbleSize val="0"/>
        </c:dLbls>
        <c:gapWidth val="150"/>
        <c:overlap val="100"/>
        <c:axId val="423793328"/>
        <c:axId val="423791368"/>
      </c:barChart>
      <c:catAx>
        <c:axId val="423793328"/>
        <c:scaling>
          <c:orientation val="minMax"/>
        </c:scaling>
        <c:delete val="1"/>
        <c:axPos val="l"/>
        <c:numFmt formatCode="General" sourceLinked="1"/>
        <c:majorTickMark val="none"/>
        <c:minorTickMark val="none"/>
        <c:tickLblPos val="nextTo"/>
        <c:crossAx val="423791368"/>
        <c:crosses val="autoZero"/>
        <c:auto val="1"/>
        <c:lblAlgn val="ctr"/>
        <c:lblOffset val="100"/>
        <c:noMultiLvlLbl val="0"/>
      </c:catAx>
      <c:valAx>
        <c:axId val="423791368"/>
        <c:scaling>
          <c:orientation val="minMax"/>
        </c:scaling>
        <c:delete val="1"/>
        <c:axPos val="b"/>
        <c:numFmt formatCode="0%" sourceLinked="1"/>
        <c:majorTickMark val="none"/>
        <c:minorTickMark val="none"/>
        <c:tickLblPos val="nextTo"/>
        <c:crossAx val="42379332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Sheet3!$J$33</c:f>
              <c:numCache>
                <c:formatCode>0%</c:formatCode>
                <c:ptCount val="1"/>
                <c:pt idx="0">
                  <c:v>0</c:v>
                </c:pt>
              </c:numCache>
            </c:numRef>
          </c:val>
          <c:extLst>
            <c:ext xmlns:c16="http://schemas.microsoft.com/office/drawing/2014/chart" uri="{C3380CC4-5D6E-409C-BE32-E72D297353CC}">
              <c16:uniqueId val="{00000000-F01B-429E-A892-6CF1CE27600C}"/>
            </c:ext>
          </c:extLst>
        </c:ser>
        <c:ser>
          <c:idx val="1"/>
          <c:order val="1"/>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Sheet3!$K$33</c:f>
              <c:numCache>
                <c:formatCode>0%</c:formatCode>
                <c:ptCount val="1"/>
                <c:pt idx="0">
                  <c:v>0.5</c:v>
                </c:pt>
              </c:numCache>
            </c:numRef>
          </c:val>
          <c:extLst>
            <c:ext xmlns:c16="http://schemas.microsoft.com/office/drawing/2014/chart" uri="{C3380CC4-5D6E-409C-BE32-E72D297353CC}">
              <c16:uniqueId val="{00000001-F01B-429E-A892-6CF1CE27600C}"/>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Sheet3!$L$33</c:f>
              <c:numCache>
                <c:formatCode>0%</c:formatCode>
                <c:ptCount val="1"/>
                <c:pt idx="0">
                  <c:v>0</c:v>
                </c:pt>
              </c:numCache>
            </c:numRef>
          </c:val>
          <c:extLst>
            <c:ext xmlns:c16="http://schemas.microsoft.com/office/drawing/2014/chart" uri="{C3380CC4-5D6E-409C-BE32-E72D297353CC}">
              <c16:uniqueId val="{00000002-F01B-429E-A892-6CF1CE27600C}"/>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Sheet3!$M$33</c:f>
              <c:numCache>
                <c:formatCode>0%</c:formatCode>
                <c:ptCount val="1"/>
                <c:pt idx="0">
                  <c:v>0.5</c:v>
                </c:pt>
              </c:numCache>
            </c:numRef>
          </c:val>
          <c:extLst>
            <c:ext xmlns:c16="http://schemas.microsoft.com/office/drawing/2014/chart" uri="{C3380CC4-5D6E-409C-BE32-E72D297353CC}">
              <c16:uniqueId val="{00000003-F01B-429E-A892-6CF1CE27600C}"/>
            </c:ext>
          </c:extLst>
        </c:ser>
        <c:dLbls>
          <c:showLegendKey val="0"/>
          <c:showVal val="1"/>
          <c:showCatName val="0"/>
          <c:showSerName val="0"/>
          <c:showPercent val="0"/>
          <c:showBubbleSize val="0"/>
        </c:dLbls>
        <c:gapWidth val="150"/>
        <c:overlap val="100"/>
        <c:axId val="423793720"/>
        <c:axId val="423792152"/>
      </c:barChart>
      <c:catAx>
        <c:axId val="423793720"/>
        <c:scaling>
          <c:orientation val="minMax"/>
        </c:scaling>
        <c:delete val="1"/>
        <c:axPos val="l"/>
        <c:numFmt formatCode="General" sourceLinked="1"/>
        <c:majorTickMark val="none"/>
        <c:minorTickMark val="none"/>
        <c:tickLblPos val="nextTo"/>
        <c:crossAx val="423792152"/>
        <c:crosses val="autoZero"/>
        <c:auto val="1"/>
        <c:lblAlgn val="ctr"/>
        <c:lblOffset val="100"/>
        <c:noMultiLvlLbl val="0"/>
      </c:catAx>
      <c:valAx>
        <c:axId val="423792152"/>
        <c:scaling>
          <c:orientation val="minMax"/>
        </c:scaling>
        <c:delete val="1"/>
        <c:axPos val="b"/>
        <c:numFmt formatCode="0%" sourceLinked="1"/>
        <c:majorTickMark val="none"/>
        <c:minorTickMark val="none"/>
        <c:tickLblPos val="nextTo"/>
        <c:crossAx val="4237937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1080614868529E-2"/>
          <c:y val="7.4074074074074098E-2"/>
          <c:w val="0.92403060532712"/>
          <c:h val="0.92592620970028106"/>
        </c:manualLayout>
      </c:layout>
      <c:barChart>
        <c:barDir val="bar"/>
        <c:grouping val="stacked"/>
        <c:varyColors val="0"/>
        <c:ser>
          <c:idx val="0"/>
          <c:order val="0"/>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Sheet3!$J$37</c:f>
              <c:numCache>
                <c:formatCode>0%</c:formatCode>
                <c:ptCount val="1"/>
                <c:pt idx="0">
                  <c:v>0</c:v>
                </c:pt>
              </c:numCache>
            </c:numRef>
          </c:val>
          <c:extLst>
            <c:ext xmlns:c16="http://schemas.microsoft.com/office/drawing/2014/chart" uri="{C3380CC4-5D6E-409C-BE32-E72D297353CC}">
              <c16:uniqueId val="{00000000-6F4F-4374-9989-401E5E784BB9}"/>
            </c:ext>
          </c:extLst>
        </c:ser>
        <c:ser>
          <c:idx val="1"/>
          <c:order val="1"/>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Sheet3!$K$37</c:f>
              <c:numCache>
                <c:formatCode>0%</c:formatCode>
                <c:ptCount val="1"/>
                <c:pt idx="0">
                  <c:v>0</c:v>
                </c:pt>
              </c:numCache>
            </c:numRef>
          </c:val>
          <c:extLst>
            <c:ext xmlns:c16="http://schemas.microsoft.com/office/drawing/2014/chart" uri="{C3380CC4-5D6E-409C-BE32-E72D297353CC}">
              <c16:uniqueId val="{00000001-6F4F-4374-9989-401E5E784BB9}"/>
            </c:ext>
          </c:extLst>
        </c:ser>
        <c:ser>
          <c:idx val="2"/>
          <c:order val="2"/>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Sheet3!$L$37</c:f>
              <c:numCache>
                <c:formatCode>0%</c:formatCode>
                <c:ptCount val="1"/>
                <c:pt idx="0">
                  <c:v>0</c:v>
                </c:pt>
              </c:numCache>
            </c:numRef>
          </c:val>
          <c:extLst>
            <c:ext xmlns:c16="http://schemas.microsoft.com/office/drawing/2014/chart" uri="{C3380CC4-5D6E-409C-BE32-E72D297353CC}">
              <c16:uniqueId val="{00000002-6F4F-4374-9989-401E5E784BB9}"/>
            </c:ext>
          </c:extLst>
        </c:ser>
        <c:ser>
          <c:idx val="3"/>
          <c:order val="3"/>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Sheet3!$M$37</c:f>
              <c:numCache>
                <c:formatCode>0%</c:formatCode>
                <c:ptCount val="1"/>
                <c:pt idx="0">
                  <c:v>1</c:v>
                </c:pt>
              </c:numCache>
            </c:numRef>
          </c:val>
          <c:extLst>
            <c:ext xmlns:c16="http://schemas.microsoft.com/office/drawing/2014/chart" uri="{C3380CC4-5D6E-409C-BE32-E72D297353CC}">
              <c16:uniqueId val="{00000003-6F4F-4374-9989-401E5E784BB9}"/>
            </c:ext>
          </c:extLst>
        </c:ser>
        <c:dLbls>
          <c:showLegendKey val="0"/>
          <c:showVal val="1"/>
          <c:showCatName val="0"/>
          <c:showSerName val="0"/>
          <c:showPercent val="0"/>
          <c:showBubbleSize val="0"/>
        </c:dLbls>
        <c:gapWidth val="150"/>
        <c:overlap val="100"/>
        <c:axId val="423790976"/>
        <c:axId val="423796464"/>
      </c:barChart>
      <c:catAx>
        <c:axId val="423790976"/>
        <c:scaling>
          <c:orientation val="minMax"/>
        </c:scaling>
        <c:delete val="1"/>
        <c:axPos val="l"/>
        <c:numFmt formatCode="General" sourceLinked="1"/>
        <c:majorTickMark val="none"/>
        <c:minorTickMark val="none"/>
        <c:tickLblPos val="nextTo"/>
        <c:crossAx val="423796464"/>
        <c:crosses val="autoZero"/>
        <c:auto val="1"/>
        <c:lblAlgn val="ctr"/>
        <c:lblOffset val="100"/>
        <c:noMultiLvlLbl val="0"/>
      </c:catAx>
      <c:valAx>
        <c:axId val="423796464"/>
        <c:scaling>
          <c:orientation val="minMax"/>
        </c:scaling>
        <c:delete val="1"/>
        <c:axPos val="b"/>
        <c:numFmt formatCode="0%" sourceLinked="1"/>
        <c:majorTickMark val="none"/>
        <c:minorTickMark val="none"/>
        <c:tickLblPos val="nextTo"/>
        <c:crossAx val="4237909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28576</xdr:colOff>
      <xdr:row>10</xdr:row>
      <xdr:rowOff>228600</xdr:rowOff>
    </xdr:from>
    <xdr:to>
      <xdr:col>6</xdr:col>
      <xdr:colOff>381000</xdr:colOff>
      <xdr:row>12</xdr:row>
      <xdr:rowOff>142875</xdr:rowOff>
    </xdr:to>
    <xdr:graphicFrame macro="">
      <xdr:nvGraphicFramePr>
        <xdr:cNvPr id="19" name="Chart 18">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11</xdr:row>
      <xdr:rowOff>228600</xdr:rowOff>
    </xdr:from>
    <xdr:to>
      <xdr:col>6</xdr:col>
      <xdr:colOff>381000</xdr:colOff>
      <xdr:row>13</xdr:row>
      <xdr:rowOff>142875</xdr:rowOff>
    </xdr:to>
    <xdr:graphicFrame macro="">
      <xdr:nvGraphicFramePr>
        <xdr:cNvPr id="15" name="Chart 14">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12</xdr:row>
      <xdr:rowOff>238125</xdr:rowOff>
    </xdr:from>
    <xdr:to>
      <xdr:col>6</xdr:col>
      <xdr:colOff>400049</xdr:colOff>
      <xdr:row>14</xdr:row>
      <xdr:rowOff>152400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13</xdr:row>
      <xdr:rowOff>247650</xdr:rowOff>
    </xdr:from>
    <xdr:to>
      <xdr:col>6</xdr:col>
      <xdr:colOff>400049</xdr:colOff>
      <xdr:row>15</xdr:row>
      <xdr:rowOff>161925</xdr:rowOff>
    </xdr:to>
    <xdr:graphicFrame macro="">
      <xdr:nvGraphicFramePr>
        <xdr:cNvPr id="18" name="Chart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9525</xdr:colOff>
      <xdr:row>14</xdr:row>
      <xdr:rowOff>238125</xdr:rowOff>
    </xdr:from>
    <xdr:to>
      <xdr:col>6</xdr:col>
      <xdr:colOff>390524</xdr:colOff>
      <xdr:row>16</xdr:row>
      <xdr:rowOff>152400</xdr:rowOff>
    </xdr:to>
    <xdr:graphicFrame macro="">
      <xdr:nvGraphicFramePr>
        <xdr:cNvPr id="23" name="Chart 22">
          <a:extLst>
            <a:ext uri="{FF2B5EF4-FFF2-40B4-BE49-F238E27FC236}">
              <a16:creationId xmlns:a16="http://schemas.microsoft.com/office/drawing/2014/main" id="{00000000-0008-0000-00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xdr:colOff>
      <xdr:row>15</xdr:row>
      <xdr:rowOff>238125</xdr:rowOff>
    </xdr:from>
    <xdr:to>
      <xdr:col>6</xdr:col>
      <xdr:colOff>390524</xdr:colOff>
      <xdr:row>17</xdr:row>
      <xdr:rowOff>152400</xdr:rowOff>
    </xdr:to>
    <xdr:graphicFrame macro="">
      <xdr:nvGraphicFramePr>
        <xdr:cNvPr id="28" name="Chart 27">
          <a:extLst>
            <a:ext uri="{FF2B5EF4-FFF2-40B4-BE49-F238E27FC236}">
              <a16:creationId xmlns:a16="http://schemas.microsoft.com/office/drawing/2014/main" id="{00000000-0008-0000-00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xdr:colOff>
      <xdr:row>16</xdr:row>
      <xdr:rowOff>238125</xdr:rowOff>
    </xdr:from>
    <xdr:to>
      <xdr:col>6</xdr:col>
      <xdr:colOff>390524</xdr:colOff>
      <xdr:row>18</xdr:row>
      <xdr:rowOff>152400</xdr:rowOff>
    </xdr:to>
    <xdr:graphicFrame macro="">
      <xdr:nvGraphicFramePr>
        <xdr:cNvPr id="29" name="Chart 28">
          <a:extLst>
            <a:ext uri="{FF2B5EF4-FFF2-40B4-BE49-F238E27FC236}">
              <a16:creationId xmlns:a16="http://schemas.microsoft.com/office/drawing/2014/main" id="{00000000-0008-0000-00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28575</xdr:colOff>
      <xdr:row>17</xdr:row>
      <xdr:rowOff>247650</xdr:rowOff>
    </xdr:from>
    <xdr:to>
      <xdr:col>6</xdr:col>
      <xdr:colOff>400049</xdr:colOff>
      <xdr:row>19</xdr:row>
      <xdr:rowOff>161925</xdr:rowOff>
    </xdr:to>
    <xdr:graphicFrame macro="">
      <xdr:nvGraphicFramePr>
        <xdr:cNvPr id="34" name="Chart 33">
          <a:extLst>
            <a:ext uri="{FF2B5EF4-FFF2-40B4-BE49-F238E27FC236}">
              <a16:creationId xmlns:a16="http://schemas.microsoft.com/office/drawing/2014/main" id="{00000000-0008-0000-00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9524</xdr:colOff>
      <xdr:row>18</xdr:row>
      <xdr:rowOff>257175</xdr:rowOff>
    </xdr:from>
    <xdr:to>
      <xdr:col>6</xdr:col>
      <xdr:colOff>390523</xdr:colOff>
      <xdr:row>20</xdr:row>
      <xdr:rowOff>171450</xdr:rowOff>
    </xdr:to>
    <xdr:graphicFrame macro="">
      <xdr:nvGraphicFramePr>
        <xdr:cNvPr id="35" name="Chart 34">
          <a:extLst>
            <a:ext uri="{FF2B5EF4-FFF2-40B4-BE49-F238E27FC236}">
              <a16:creationId xmlns:a16="http://schemas.microsoft.com/office/drawing/2014/main" id="{00000000-0008-0000-00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19</xdr:row>
      <xdr:rowOff>247650</xdr:rowOff>
    </xdr:from>
    <xdr:to>
      <xdr:col>6</xdr:col>
      <xdr:colOff>390524</xdr:colOff>
      <xdr:row>21</xdr:row>
      <xdr:rowOff>161925</xdr:rowOff>
    </xdr:to>
    <xdr:graphicFrame macro="">
      <xdr:nvGraphicFramePr>
        <xdr:cNvPr id="36" name="Chart 35">
          <a:extLst>
            <a:ext uri="{FF2B5EF4-FFF2-40B4-BE49-F238E27FC236}">
              <a16:creationId xmlns:a16="http://schemas.microsoft.com/office/drawing/2014/main" id="{00000000-0008-0000-00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0</xdr:colOff>
      <xdr:row>20</xdr:row>
      <xdr:rowOff>323850</xdr:rowOff>
    </xdr:from>
    <xdr:to>
      <xdr:col>6</xdr:col>
      <xdr:colOff>381000</xdr:colOff>
      <xdr:row>22</xdr:row>
      <xdr:rowOff>85725</xdr:rowOff>
    </xdr:to>
    <xdr:graphicFrame macro="">
      <xdr:nvGraphicFramePr>
        <xdr:cNvPr id="37" name="Chart 36">
          <a:extLst>
            <a:ext uri="{FF2B5EF4-FFF2-40B4-BE49-F238E27FC236}">
              <a16:creationId xmlns:a16="http://schemas.microsoft.com/office/drawing/2014/main" id="{00000000-0008-0000-00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9525</xdr:colOff>
      <xdr:row>21</xdr:row>
      <xdr:rowOff>495299</xdr:rowOff>
    </xdr:from>
    <xdr:to>
      <xdr:col>6</xdr:col>
      <xdr:colOff>390525</xdr:colOff>
      <xdr:row>23</xdr:row>
      <xdr:rowOff>47625</xdr:rowOff>
    </xdr:to>
    <xdr:graphicFrame macro="">
      <xdr:nvGraphicFramePr>
        <xdr:cNvPr id="38" name="Chart 37">
          <a:extLst>
            <a:ext uri="{FF2B5EF4-FFF2-40B4-BE49-F238E27FC236}">
              <a16:creationId xmlns:a16="http://schemas.microsoft.com/office/drawing/2014/main" id="{00000000-0008-0000-00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28575</xdr:colOff>
      <xdr:row>23</xdr:row>
      <xdr:rowOff>0</xdr:rowOff>
    </xdr:from>
    <xdr:to>
      <xdr:col>6</xdr:col>
      <xdr:colOff>428624</xdr:colOff>
      <xdr:row>24</xdr:row>
      <xdr:rowOff>38100</xdr:rowOff>
    </xdr:to>
    <xdr:graphicFrame macro="">
      <xdr:nvGraphicFramePr>
        <xdr:cNvPr id="39" name="Chart 38">
          <a:extLst>
            <a:ext uri="{FF2B5EF4-FFF2-40B4-BE49-F238E27FC236}">
              <a16:creationId xmlns:a16="http://schemas.microsoft.com/office/drawing/2014/main" id="{00000000-0008-0000-00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57151</xdr:colOff>
      <xdr:row>11</xdr:row>
      <xdr:rowOff>209550</xdr:rowOff>
    </xdr:from>
    <xdr:to>
      <xdr:col>8</xdr:col>
      <xdr:colOff>590550</xdr:colOff>
      <xdr:row>15</xdr:row>
      <xdr:rowOff>203851</xdr:rowOff>
    </xdr:to>
    <xdr:graphicFrame macro="">
      <xdr:nvGraphicFramePr>
        <xdr:cNvPr id="20" name="Chart 19">
          <a:extLst>
            <a:ext uri="{FF2B5EF4-FFF2-40B4-BE49-F238E27FC236}">
              <a16:creationId xmlns:a16="http://schemas.microsoft.com/office/drawing/2014/main" id="{00000000-0008-0000-00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295276</xdr:colOff>
      <xdr:row>16</xdr:row>
      <xdr:rowOff>133351</xdr:rowOff>
    </xdr:from>
    <xdr:to>
      <xdr:col>8</xdr:col>
      <xdr:colOff>424012</xdr:colOff>
      <xdr:row>20</xdr:row>
      <xdr:rowOff>257771</xdr:rowOff>
    </xdr:to>
    <xdr:graphicFrame macro="">
      <xdr:nvGraphicFramePr>
        <xdr:cNvPr id="24" name="Chart 23">
          <a:extLst>
            <a:ext uri="{FF2B5EF4-FFF2-40B4-BE49-F238E27FC236}">
              <a16:creationId xmlns:a16="http://schemas.microsoft.com/office/drawing/2014/main" id="{00000000-0008-0000-00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171451</xdr:colOff>
      <xdr:row>21</xdr:row>
      <xdr:rowOff>161926</xdr:rowOff>
    </xdr:from>
    <xdr:to>
      <xdr:col>8</xdr:col>
      <xdr:colOff>508715</xdr:colOff>
      <xdr:row>23</xdr:row>
      <xdr:rowOff>466725</xdr:rowOff>
    </xdr:to>
    <xdr:graphicFrame macro="">
      <xdr:nvGraphicFramePr>
        <xdr:cNvPr id="25" name="Chart 24">
          <a:extLst>
            <a:ext uri="{FF2B5EF4-FFF2-40B4-BE49-F238E27FC236}">
              <a16:creationId xmlns:a16="http://schemas.microsoft.com/office/drawing/2014/main" id="{00000000-0008-0000-00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37</xdr:row>
      <xdr:rowOff>9524</xdr:rowOff>
    </xdr:from>
    <xdr:to>
      <xdr:col>3</xdr:col>
      <xdr:colOff>1934839</xdr:colOff>
      <xdr:row>51</xdr:row>
      <xdr:rowOff>175260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6675" y="29594174"/>
          <a:ext cx="3896989" cy="2832736"/>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zh-CN" sz="2800" b="0" i="0">
              <a:solidFill>
                <a:schemeClr val="bg1">
                  <a:lumMod val="50000"/>
                </a:schemeClr>
              </a:solidFill>
              <a:latin typeface="微软雅黑" panose="020B0503020204020204" pitchFamily="34" charset="-122"/>
              <a:ea typeface="微软雅黑" panose="020B0503020204020204" pitchFamily="34" charset="-122"/>
            </a:rPr>
            <a:t>Picture</a:t>
          </a:r>
          <a:endParaRPr lang="en-GB" sz="2800" b="0" i="0">
            <a:solidFill>
              <a:schemeClr val="bg1">
                <a:lumMod val="50000"/>
              </a:schemeClr>
            </a:solidFill>
            <a:latin typeface="微软雅黑" panose="020B0503020204020204" pitchFamily="34" charset="-122"/>
            <a:ea typeface="微软雅黑" panose="020B0503020204020204" pitchFamily="34" charset="-122"/>
          </a:endParaRPr>
        </a:p>
      </xdr:txBody>
    </xdr:sp>
    <xdr:clientData/>
  </xdr:twoCellAnchor>
  <xdr:twoCellAnchor>
    <xdr:from>
      <xdr:col>3</xdr:col>
      <xdr:colOff>1971676</xdr:colOff>
      <xdr:row>37</xdr:row>
      <xdr:rowOff>9524</xdr:rowOff>
    </xdr:from>
    <xdr:to>
      <xdr:col>4</xdr:col>
      <xdr:colOff>2457450</xdr:colOff>
      <xdr:row>51</xdr:row>
      <xdr:rowOff>175260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000501" y="29594174"/>
          <a:ext cx="4419599" cy="2832736"/>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zh-CN" sz="1100" b="0" i="0">
              <a:solidFill>
                <a:schemeClr val="bg1">
                  <a:lumMod val="50000"/>
                </a:schemeClr>
              </a:solidFill>
              <a:latin typeface="微软雅黑" panose="020B0503020204020204" pitchFamily="34" charset="-122"/>
              <a:ea typeface="微软雅黑" panose="020B0503020204020204" pitchFamily="34" charset="-122"/>
            </a:rPr>
            <a:t>Characaters</a:t>
          </a:r>
          <a:endParaRPr lang="en-GB" sz="1100" b="0" i="0">
            <a:solidFill>
              <a:schemeClr val="bg1">
                <a:lumMod val="50000"/>
              </a:schemeClr>
            </a:solidFill>
            <a:latin typeface="微软雅黑" panose="020B0503020204020204" pitchFamily="34" charset="-122"/>
            <a:ea typeface="微软雅黑" panose="020B0503020204020204" pitchFamily="34" charset="-122"/>
          </a:endParaRPr>
        </a:p>
      </xdr:txBody>
    </xdr:sp>
    <xdr:clientData/>
  </xdr:twoCellAnchor>
  <xdr:twoCellAnchor>
    <xdr:from>
      <xdr:col>4</xdr:col>
      <xdr:colOff>2505075</xdr:colOff>
      <xdr:row>37</xdr:row>
      <xdr:rowOff>9524</xdr:rowOff>
    </xdr:from>
    <xdr:to>
      <xdr:col>6</xdr:col>
      <xdr:colOff>1658614</xdr:colOff>
      <xdr:row>51</xdr:row>
      <xdr:rowOff>175260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8467725" y="29594174"/>
          <a:ext cx="3592189" cy="2832736"/>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b="0" i="0">
              <a:solidFill>
                <a:schemeClr val="bg1">
                  <a:lumMod val="50000"/>
                </a:schemeClr>
              </a:solidFill>
              <a:latin typeface="微软雅黑" panose="020B0503020204020204" pitchFamily="34" charset="-122"/>
              <a:ea typeface="微软雅黑" panose="020B0503020204020204" pitchFamily="34" charset="-122"/>
            </a:rPr>
            <a:t>Picture</a:t>
          </a:r>
          <a:endParaRPr lang="en-GB" sz="2800" b="0" i="0">
            <a:solidFill>
              <a:schemeClr val="bg1">
                <a:lumMod val="50000"/>
              </a:schemeClr>
            </a:solidFill>
            <a:latin typeface="微软雅黑" panose="020B0503020204020204" pitchFamily="34" charset="-122"/>
            <a:ea typeface="微软雅黑" panose="020B0503020204020204" pitchFamily="34" charset="-122"/>
          </a:endParaRPr>
        </a:p>
      </xdr:txBody>
    </xdr:sp>
    <xdr:clientData/>
  </xdr:twoCellAnchor>
  <xdr:twoCellAnchor>
    <xdr:from>
      <xdr:col>6</xdr:col>
      <xdr:colOff>1685926</xdr:colOff>
      <xdr:row>37</xdr:row>
      <xdr:rowOff>9524</xdr:rowOff>
    </xdr:from>
    <xdr:to>
      <xdr:col>8</xdr:col>
      <xdr:colOff>619125</xdr:colOff>
      <xdr:row>51</xdr:row>
      <xdr:rowOff>175260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2087226" y="29594174"/>
          <a:ext cx="3533774" cy="2832736"/>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zh-CN" sz="1100" b="0" i="0">
              <a:solidFill>
                <a:schemeClr val="bg1">
                  <a:lumMod val="50000"/>
                </a:schemeClr>
              </a:solidFill>
              <a:latin typeface="微软雅黑" panose="020B0503020204020204" pitchFamily="34" charset="-122"/>
              <a:ea typeface="微软雅黑" panose="020B0503020204020204" pitchFamily="34" charset="-122"/>
            </a:rPr>
            <a:t>Characaters</a:t>
          </a:r>
          <a:endParaRPr lang="en-GB" sz="1100" b="0" i="0">
            <a:solidFill>
              <a:schemeClr val="bg1">
                <a:lumMod val="50000"/>
              </a:schemeClr>
            </a:solidFill>
            <a:latin typeface="微软雅黑" panose="020B0503020204020204" pitchFamily="34" charset="-122"/>
            <a:ea typeface="微软雅黑" panose="020B0503020204020204" pitchFamily="34" charset="-122"/>
          </a:endParaRPr>
        </a:p>
      </xdr:txBody>
    </xdr:sp>
    <xdr:clientData/>
  </xdr:twoCellAnchor>
  <mc:AlternateContent xmlns:mc="http://schemas.openxmlformats.org/markup-compatibility/2006">
    <mc:Choice xmlns:a14="http://schemas.microsoft.com/office/drawing/2010/main" Requires="a14">
      <xdr:twoCellAnchor editAs="oneCell">
        <xdr:from>
          <xdr:col>6</xdr:col>
          <xdr:colOff>2023110</xdr:colOff>
          <xdr:row>13</xdr:row>
          <xdr:rowOff>640080</xdr:rowOff>
        </xdr:from>
        <xdr:to>
          <xdr:col>6</xdr:col>
          <xdr:colOff>2366010</xdr:colOff>
          <xdr:row>13</xdr:row>
          <xdr:rowOff>952500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intra.bmwgroup.net\em-1_all\EM-11\30_Team_Global_Sourcing\03_Prozesse_Methoden\05_SPS\Master%20Template%20SPS%20U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SWOR Matrix"/>
      <sheetName val="Questions"/>
      <sheetName val="Scoring"/>
      <sheetName val="Rank Finder"/>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zoomScale="90" zoomScaleNormal="90" workbookViewId="0">
      <selection activeCell="M3" sqref="M3"/>
    </sheetView>
  </sheetViews>
  <sheetFormatPr defaultColWidth="9.109375" defaultRowHeight="15.6" x14ac:dyDescent="0.35"/>
  <cols>
    <col min="1" max="1" width="26.77734375" style="49" customWidth="1"/>
    <col min="2" max="2" width="11.33203125" style="50" customWidth="1"/>
    <col min="3" max="4" width="10.33203125" style="48" customWidth="1"/>
    <col min="5" max="5" width="12.77734375" style="50" customWidth="1"/>
    <col min="6" max="6" width="11.44140625" style="50" customWidth="1"/>
    <col min="7" max="7" width="10.33203125" style="50" customWidth="1"/>
    <col min="8" max="8" width="10.77734375" style="48" customWidth="1"/>
    <col min="9" max="9" width="25" style="50" customWidth="1"/>
    <col min="10" max="10" width="9.109375" style="50"/>
    <col min="11" max="11" width="38.77734375" style="50" hidden="1" customWidth="1"/>
    <col min="12" max="12" width="9.109375" style="50" hidden="1" customWidth="1"/>
    <col min="13" max="16384" width="9.109375" style="50"/>
  </cols>
  <sheetData>
    <row r="1" spans="1:13" ht="50.1" customHeight="1" x14ac:dyDescent="0.35">
      <c r="A1" s="157" t="s">
        <v>189</v>
      </c>
      <c r="B1" s="157"/>
      <c r="C1" s="157"/>
      <c r="D1" s="157"/>
      <c r="E1" s="157"/>
      <c r="F1" s="157"/>
      <c r="G1" s="157"/>
      <c r="H1" s="157"/>
      <c r="I1" s="157"/>
    </row>
    <row r="2" spans="1:13" ht="30" customHeight="1" x14ac:dyDescent="0.35">
      <c r="A2" s="51" t="s">
        <v>188</v>
      </c>
      <c r="B2" s="150" t="s">
        <v>221</v>
      </c>
      <c r="C2" s="151"/>
      <c r="D2" s="152"/>
      <c r="E2" s="52" t="s">
        <v>0</v>
      </c>
      <c r="F2" s="158" t="s">
        <v>222</v>
      </c>
      <c r="G2" s="159"/>
      <c r="H2" s="159"/>
      <c r="I2" s="160"/>
      <c r="K2" s="28" t="s">
        <v>1</v>
      </c>
      <c r="L2" s="28" t="s">
        <v>2</v>
      </c>
    </row>
    <row r="3" spans="1:13" ht="30" customHeight="1" x14ac:dyDescent="0.35">
      <c r="A3" s="53" t="s">
        <v>3</v>
      </c>
      <c r="B3" s="161" t="s">
        <v>285</v>
      </c>
      <c r="C3" s="162"/>
      <c r="D3" s="163"/>
      <c r="E3" s="54" t="s">
        <v>4</v>
      </c>
      <c r="F3" s="164" t="s">
        <v>286</v>
      </c>
      <c r="G3" s="165"/>
      <c r="H3" s="165"/>
      <c r="I3" s="166"/>
      <c r="K3" s="28" t="s">
        <v>5</v>
      </c>
      <c r="L3" s="28" t="s">
        <v>6</v>
      </c>
    </row>
    <row r="4" spans="1:13" ht="15" customHeight="1" x14ac:dyDescent="0.35">
      <c r="A4" s="146"/>
      <c r="B4" s="146"/>
      <c r="C4" s="146"/>
      <c r="D4" s="146"/>
      <c r="E4" s="146"/>
      <c r="F4" s="146"/>
      <c r="G4" s="146"/>
      <c r="H4" s="146"/>
      <c r="I4" s="146"/>
      <c r="K4" s="28" t="s">
        <v>7</v>
      </c>
      <c r="L4" s="28" t="s">
        <v>8</v>
      </c>
    </row>
    <row r="5" spans="1:13" ht="30" customHeight="1" x14ac:dyDescent="0.35">
      <c r="A5" s="51" t="s">
        <v>9</v>
      </c>
      <c r="B5" s="147" t="s">
        <v>223</v>
      </c>
      <c r="C5" s="148"/>
      <c r="D5" s="148"/>
      <c r="E5" s="148"/>
      <c r="F5" s="148"/>
      <c r="G5" s="148"/>
      <c r="H5" s="148"/>
      <c r="I5" s="149"/>
      <c r="K5" s="28" t="s">
        <v>10</v>
      </c>
      <c r="L5" s="28" t="s">
        <v>11</v>
      </c>
    </row>
    <row r="6" spans="1:13" ht="30" customHeight="1" x14ac:dyDescent="0.35">
      <c r="A6" s="55" t="s">
        <v>12</v>
      </c>
      <c r="B6" s="147" t="s">
        <v>224</v>
      </c>
      <c r="C6" s="148"/>
      <c r="D6" s="148"/>
      <c r="E6" s="148"/>
      <c r="F6" s="148"/>
      <c r="G6" s="148"/>
      <c r="H6" s="148"/>
      <c r="I6" s="149"/>
      <c r="K6" s="28" t="s">
        <v>13</v>
      </c>
      <c r="L6" s="28" t="s">
        <v>14</v>
      </c>
    </row>
    <row r="7" spans="1:13" ht="30" customHeight="1" x14ac:dyDescent="0.35">
      <c r="A7" s="56" t="s">
        <v>15</v>
      </c>
      <c r="B7" s="150" t="s">
        <v>225</v>
      </c>
      <c r="C7" s="151"/>
      <c r="D7" s="152"/>
      <c r="E7" s="153" t="s">
        <v>16</v>
      </c>
      <c r="F7" s="154"/>
      <c r="G7" s="150" t="s">
        <v>17</v>
      </c>
      <c r="H7" s="155"/>
      <c r="I7" s="156"/>
      <c r="K7" s="28" t="s">
        <v>18</v>
      </c>
      <c r="L7" s="28" t="s">
        <v>19</v>
      </c>
    </row>
    <row r="8" spans="1:13" ht="30" customHeight="1" x14ac:dyDescent="0.35">
      <c r="A8" s="53" t="s">
        <v>186</v>
      </c>
      <c r="B8" s="134" t="s">
        <v>226</v>
      </c>
      <c r="C8" s="134"/>
      <c r="D8" s="134"/>
      <c r="E8" s="135" t="s">
        <v>187</v>
      </c>
      <c r="F8" s="136"/>
      <c r="G8" s="137" t="s">
        <v>227</v>
      </c>
      <c r="H8" s="138"/>
      <c r="I8" s="139"/>
      <c r="K8" s="33" t="s">
        <v>20</v>
      </c>
      <c r="L8" s="33" t="s">
        <v>21</v>
      </c>
    </row>
    <row r="9" spans="1:13" s="48" customFormat="1" ht="15" customHeight="1" x14ac:dyDescent="0.35">
      <c r="A9" s="140"/>
      <c r="B9" s="140"/>
      <c r="C9" s="140"/>
      <c r="D9" s="140"/>
      <c r="E9" s="140"/>
      <c r="F9" s="140"/>
      <c r="G9" s="140"/>
      <c r="H9" s="140"/>
      <c r="I9" s="140"/>
      <c r="K9" s="28" t="s">
        <v>22</v>
      </c>
      <c r="L9" s="28" t="s">
        <v>23</v>
      </c>
    </row>
    <row r="10" spans="1:13" ht="31.5" customHeight="1" x14ac:dyDescent="0.35">
      <c r="A10" s="141" t="s">
        <v>24</v>
      </c>
      <c r="B10" s="142"/>
      <c r="C10" s="143">
        <f>IF((COUNTIFS('检查表 Checklist'!E3:E52,"")+COUNTIFS('检查表 Checklist'!F3:F52,"　"))=0,Sheet3!K55,"条款判定有空值!")</f>
        <v>0.97333333333333338</v>
      </c>
      <c r="D10" s="144"/>
      <c r="E10" s="144"/>
      <c r="F10" s="144"/>
      <c r="G10" s="144"/>
      <c r="H10" s="144"/>
      <c r="I10" s="145"/>
      <c r="K10" s="28" t="s">
        <v>25</v>
      </c>
      <c r="L10" s="28" t="s">
        <v>26</v>
      </c>
    </row>
    <row r="11" spans="1:13" ht="42" customHeight="1" x14ac:dyDescent="0.35">
      <c r="A11" s="57" t="s">
        <v>27</v>
      </c>
      <c r="B11" s="58" t="s">
        <v>28</v>
      </c>
      <c r="C11" s="122" t="s">
        <v>29</v>
      </c>
      <c r="D11" s="123"/>
      <c r="E11" s="123"/>
      <c r="F11" s="123"/>
      <c r="G11" s="123"/>
      <c r="H11" s="123"/>
      <c r="I11" s="124"/>
      <c r="K11" s="28" t="s">
        <v>17</v>
      </c>
      <c r="L11" s="28" t="s">
        <v>30</v>
      </c>
    </row>
    <row r="12" spans="1:13" ht="30" customHeight="1" x14ac:dyDescent="0.35">
      <c r="A12" s="59" t="str">
        <f>'检查表 Checklist'!B3</f>
        <v>环境合规性
Environmental Compliance</v>
      </c>
      <c r="B12" s="60">
        <f>Sheet3!K4</f>
        <v>1</v>
      </c>
      <c r="C12" s="61"/>
      <c r="D12" s="62"/>
      <c r="E12" s="62"/>
      <c r="F12" s="62"/>
      <c r="G12" s="63" t="s">
        <v>31</v>
      </c>
      <c r="H12" s="64"/>
      <c r="I12" s="84" t="str">
        <f>'检查表 Checklist'!A3</f>
        <v>环境管理
Environmental Management</v>
      </c>
      <c r="K12" s="28" t="s">
        <v>32</v>
      </c>
      <c r="L12" s="28" t="s">
        <v>33</v>
      </c>
    </row>
    <row r="13" spans="1:13" ht="30" customHeight="1" x14ac:dyDescent="0.35">
      <c r="A13" s="65" t="str">
        <f>'检查表 Checklist'!B7</f>
        <v>废水管理
Wastewater Management</v>
      </c>
      <c r="B13" s="60">
        <f>Sheet3!K8</f>
        <v>1</v>
      </c>
      <c r="C13" s="61"/>
      <c r="D13" s="62"/>
      <c r="E13" s="62"/>
      <c r="F13" s="62"/>
      <c r="G13" s="66"/>
      <c r="H13" s="67"/>
      <c r="I13" s="85"/>
      <c r="K13" s="28" t="s">
        <v>34</v>
      </c>
      <c r="L13" s="28" t="s">
        <v>35</v>
      </c>
    </row>
    <row r="14" spans="1:13" ht="30" customHeight="1" x14ac:dyDescent="0.35">
      <c r="A14" s="65" t="str">
        <f>'检查表 Checklist'!B11</f>
        <v>废气管理
Exhaust Management</v>
      </c>
      <c r="B14" s="60">
        <f>Sheet3!K12</f>
        <v>1</v>
      </c>
      <c r="C14" s="61"/>
      <c r="D14" s="62"/>
      <c r="E14" s="62"/>
      <c r="F14" s="62"/>
      <c r="G14" s="66"/>
      <c r="H14" s="68">
        <f>SUM(Sheet3!F3:F22)/(3*SUM(Sheet3!P4:S4))</f>
        <v>1</v>
      </c>
      <c r="I14" s="85"/>
      <c r="K14" s="28" t="s">
        <v>36</v>
      </c>
      <c r="L14" s="28" t="s">
        <v>37</v>
      </c>
    </row>
    <row r="15" spans="1:13" ht="30" customHeight="1" x14ac:dyDescent="0.35">
      <c r="A15" s="65" t="str">
        <f>'检查表 Checklist'!B15</f>
        <v>危险废物
Hazardous Waste</v>
      </c>
      <c r="B15" s="60">
        <f>Sheet3!K16</f>
        <v>1</v>
      </c>
      <c r="C15" s="61"/>
      <c r="D15" s="62"/>
      <c r="E15" s="62"/>
      <c r="F15" s="62"/>
      <c r="G15" s="66"/>
      <c r="H15" s="69"/>
      <c r="I15" s="85"/>
      <c r="K15" s="28" t="s">
        <v>38</v>
      </c>
      <c r="L15" s="28" t="s">
        <v>39</v>
      </c>
    </row>
    <row r="16" spans="1:13" ht="30" customHeight="1" x14ac:dyDescent="0.35">
      <c r="A16" s="65" t="str">
        <f>'检查表 Checklist'!B19</f>
        <v>噪声管理
Noise Management</v>
      </c>
      <c r="B16" s="60">
        <f>Sheet3!K20</f>
        <v>1</v>
      </c>
      <c r="C16" s="61"/>
      <c r="D16" s="62"/>
      <c r="E16" s="62"/>
      <c r="F16" s="62"/>
      <c r="G16" s="70"/>
      <c r="H16" s="71"/>
      <c r="I16" s="86"/>
      <c r="K16" s="28" t="s">
        <v>40</v>
      </c>
      <c r="L16" s="28" t="s">
        <v>41</v>
      </c>
      <c r="M16" s="48"/>
    </row>
    <row r="17" spans="1:12" ht="30" customHeight="1" x14ac:dyDescent="0.35">
      <c r="A17" s="65" t="str">
        <f>'检查表 Checklist'!B23</f>
        <v>安全合规性
Safety Compliance</v>
      </c>
      <c r="B17" s="60">
        <f>Sheet3!K24</f>
        <v>1</v>
      </c>
      <c r="C17" s="61"/>
      <c r="D17" s="62"/>
      <c r="E17" s="62"/>
      <c r="F17" s="62"/>
      <c r="G17" s="63"/>
      <c r="H17" s="64"/>
      <c r="I17" s="87" t="str">
        <f>'检查表 Checklist'!A23</f>
        <v>安全管理
Safety Management</v>
      </c>
      <c r="K17" s="28" t="s">
        <v>42</v>
      </c>
      <c r="L17" s="28" t="s">
        <v>43</v>
      </c>
    </row>
    <row r="18" spans="1:12" ht="30" customHeight="1" x14ac:dyDescent="0.35">
      <c r="A18" s="65" t="str">
        <f>'检查表 Checklist'!B27</f>
        <v>安全管理措施
Safety Management Measures</v>
      </c>
      <c r="B18" s="60">
        <f>Sheet3!K28</f>
        <v>1</v>
      </c>
      <c r="C18" s="66"/>
      <c r="D18" s="67"/>
      <c r="E18" s="67"/>
      <c r="F18" s="67"/>
      <c r="G18" s="66"/>
      <c r="H18" s="67"/>
      <c r="I18" s="85"/>
      <c r="K18" s="28" t="s">
        <v>44</v>
      </c>
      <c r="L18" s="28" t="s">
        <v>45</v>
      </c>
    </row>
    <row r="19" spans="1:12" ht="30" customHeight="1" x14ac:dyDescent="0.35">
      <c r="A19" s="65" t="str">
        <f>'检查表 Checklist'!B32</f>
        <v>特种设备
Special Equipment</v>
      </c>
      <c r="B19" s="60">
        <f>Sheet3!K30</f>
        <v>0.66666666666666663</v>
      </c>
      <c r="C19" s="72"/>
      <c r="D19" s="73"/>
      <c r="E19" s="73"/>
      <c r="F19" s="73"/>
      <c r="G19" s="66"/>
      <c r="H19" s="68">
        <f>SUM(Sheet3!F23:F41)/(3*SUM(Sheet3!P8:S8))</f>
        <v>0.96491228070175439</v>
      </c>
      <c r="I19" s="85"/>
      <c r="K19" s="28" t="s">
        <v>46</v>
      </c>
      <c r="L19" s="28" t="s">
        <v>47</v>
      </c>
    </row>
    <row r="20" spans="1:12" ht="30" customHeight="1" x14ac:dyDescent="0.35">
      <c r="A20" s="65" t="str">
        <f>'检查表 Checklist'!B34</f>
        <v>危险化学品
Dangerous Chemicals</v>
      </c>
      <c r="B20" s="60">
        <f>Sheet3!K36</f>
        <v>1</v>
      </c>
      <c r="C20" s="74"/>
      <c r="D20" s="75"/>
      <c r="E20" s="75"/>
      <c r="F20" s="75"/>
      <c r="G20" s="66"/>
      <c r="H20" s="67"/>
      <c r="I20" s="85"/>
      <c r="K20" s="28" t="s">
        <v>48</v>
      </c>
      <c r="L20" s="28" t="s">
        <v>49</v>
      </c>
    </row>
    <row r="21" spans="1:12" ht="30" customHeight="1" x14ac:dyDescent="0.35">
      <c r="A21" s="65" t="str">
        <f>'检查表 Checklist'!B38</f>
        <v>职业健康管理
Occupational Health Management</v>
      </c>
      <c r="B21" s="60">
        <f>Sheet3!K40</f>
        <v>1</v>
      </c>
      <c r="C21" s="72"/>
      <c r="D21" s="73"/>
      <c r="E21" s="73"/>
      <c r="F21" s="73"/>
      <c r="G21" s="70"/>
      <c r="H21" s="71"/>
      <c r="I21" s="86"/>
      <c r="K21" s="28" t="s">
        <v>50</v>
      </c>
      <c r="L21" s="28" t="s">
        <v>51</v>
      </c>
    </row>
    <row r="22" spans="1:12" ht="50.1" customHeight="1" x14ac:dyDescent="0.35">
      <c r="A22" s="65" t="str">
        <f>'检查表 Checklist'!B42</f>
        <v>消防合规性
Fire-fighting Compliance</v>
      </c>
      <c r="B22" s="60">
        <f>Sheet3!K44</f>
        <v>1</v>
      </c>
      <c r="C22" s="74"/>
      <c r="D22" s="75"/>
      <c r="E22" s="75"/>
      <c r="F22" s="75"/>
      <c r="G22" s="76"/>
      <c r="H22" s="77"/>
      <c r="I22" s="87" t="str">
        <f>'检查表 Checklist'!A42</f>
        <v>消防管理
Fire management</v>
      </c>
      <c r="K22" s="28" t="s">
        <v>52</v>
      </c>
      <c r="L22" s="28" t="s">
        <v>53</v>
      </c>
    </row>
    <row r="23" spans="1:12" ht="50.1" customHeight="1" x14ac:dyDescent="0.35">
      <c r="A23" s="65" t="str">
        <f>'检查表 Checklist'!B45</f>
        <v>消防设施配置
Fire-fighting Facilities</v>
      </c>
      <c r="B23" s="60">
        <f>Sheet3!K48</f>
        <v>0.77777777777777779</v>
      </c>
      <c r="C23" s="72"/>
      <c r="D23" s="73"/>
      <c r="E23" s="73"/>
      <c r="F23" s="73"/>
      <c r="G23" s="74"/>
      <c r="H23" s="78">
        <f>SUM(Sheet3!F42:F52)/(3*SUM(Sheet3!P12:S12))</f>
        <v>0.93939393939393945</v>
      </c>
      <c r="I23" s="88"/>
      <c r="K23" s="28" t="s">
        <v>54</v>
      </c>
      <c r="L23" s="28" t="s">
        <v>55</v>
      </c>
    </row>
    <row r="24" spans="1:12" ht="50.1" customHeight="1" x14ac:dyDescent="0.35">
      <c r="A24" s="79" t="str">
        <f>'检查表 Checklist'!B48</f>
        <v>生产现场消防管理
Workshop Fire-fighting Management</v>
      </c>
      <c r="B24" s="60">
        <f>Sheet3!K52</f>
        <v>1</v>
      </c>
      <c r="C24" s="74"/>
      <c r="D24" s="75"/>
      <c r="E24" s="75"/>
      <c r="F24" s="75"/>
      <c r="G24" s="80"/>
      <c r="H24" s="81"/>
      <c r="I24" s="89"/>
      <c r="K24" s="28"/>
      <c r="L24" s="28"/>
    </row>
    <row r="25" spans="1:12" ht="16.5" customHeight="1" x14ac:dyDescent="0.35">
      <c r="A25" s="125" t="s">
        <v>56</v>
      </c>
      <c r="B25" s="128" t="s">
        <v>57</v>
      </c>
      <c r="C25" s="128"/>
      <c r="D25" s="128"/>
      <c r="E25" s="128"/>
      <c r="F25" s="128"/>
      <c r="G25" s="128"/>
      <c r="H25" s="128"/>
      <c r="I25" s="129"/>
    </row>
    <row r="26" spans="1:12" x14ac:dyDescent="0.35">
      <c r="A26" s="126"/>
      <c r="B26" s="130"/>
      <c r="C26" s="130"/>
      <c r="D26" s="130"/>
      <c r="E26" s="130"/>
      <c r="F26" s="130"/>
      <c r="G26" s="130"/>
      <c r="H26" s="130"/>
      <c r="I26" s="131"/>
    </row>
    <row r="27" spans="1:12" x14ac:dyDescent="0.35">
      <c r="A27" s="126"/>
      <c r="B27" s="130"/>
      <c r="C27" s="130"/>
      <c r="D27" s="130"/>
      <c r="E27" s="130"/>
      <c r="F27" s="130"/>
      <c r="G27" s="130"/>
      <c r="H27" s="130"/>
      <c r="I27" s="131"/>
    </row>
    <row r="28" spans="1:12" ht="64.5" customHeight="1" x14ac:dyDescent="0.35">
      <c r="A28" s="127"/>
      <c r="B28" s="132"/>
      <c r="C28" s="132"/>
      <c r="D28" s="132"/>
      <c r="E28" s="132"/>
      <c r="F28" s="132"/>
      <c r="G28" s="132"/>
      <c r="H28" s="132"/>
      <c r="I28" s="133"/>
    </row>
    <row r="29" spans="1:12" x14ac:dyDescent="0.35">
      <c r="A29" s="82"/>
      <c r="B29" s="83"/>
      <c r="C29" s="83"/>
      <c r="D29" s="83"/>
      <c r="E29" s="83"/>
      <c r="F29" s="83"/>
      <c r="G29" s="83"/>
      <c r="H29" s="83"/>
      <c r="I29" s="83"/>
    </row>
  </sheetData>
  <sheetProtection sheet="1" objects="1" scenarios="1"/>
  <mergeCells count="20">
    <mergeCell ref="A1:I1"/>
    <mergeCell ref="B2:D2"/>
    <mergeCell ref="F2:I2"/>
    <mergeCell ref="B3:D3"/>
    <mergeCell ref="F3:I3"/>
    <mergeCell ref="A4:I4"/>
    <mergeCell ref="B5:I5"/>
    <mergeCell ref="B6:I6"/>
    <mergeCell ref="B7:D7"/>
    <mergeCell ref="E7:F7"/>
    <mergeCell ref="G7:I7"/>
    <mergeCell ref="C11:I11"/>
    <mergeCell ref="A25:A28"/>
    <mergeCell ref="B25:I28"/>
    <mergeCell ref="B8:D8"/>
    <mergeCell ref="E8:F8"/>
    <mergeCell ref="G8:I8"/>
    <mergeCell ref="A9:I9"/>
    <mergeCell ref="A10:B10"/>
    <mergeCell ref="C10:I10"/>
  </mergeCells>
  <phoneticPr fontId="26" type="noConversion"/>
  <conditionalFormatting sqref="C10">
    <cfRule type="colorScale" priority="34">
      <colorScale>
        <cfvo type="num" val="0.69999"/>
        <cfvo type="num" val="0.84999899999999895"/>
        <cfvo type="max"/>
        <color rgb="FFFF0000"/>
        <color rgb="FFFFFF00"/>
        <color rgb="FF92D050"/>
      </colorScale>
    </cfRule>
  </conditionalFormatting>
  <conditionalFormatting sqref="B12">
    <cfRule type="colorScale" priority="27">
      <colorScale>
        <cfvo type="num" val="0.7"/>
        <cfvo type="num" val="0.85"/>
        <cfvo type="max"/>
        <color rgb="FFFF0000"/>
        <color rgb="FFFFFF00"/>
        <color rgb="FF92D050"/>
      </colorScale>
    </cfRule>
  </conditionalFormatting>
  <conditionalFormatting sqref="C12">
    <cfRule type="dataBar" priority="40">
      <dataBar>
        <cfvo type="num" val="0"/>
        <cfvo type="num" val="1.5"/>
        <color theme="0" tint="-0.249977111117893"/>
      </dataBar>
      <extLst>
        <ext xmlns:x14="http://schemas.microsoft.com/office/spreadsheetml/2009/9/main" uri="{B025F937-C7B1-47D3-B67F-A62EFF666E3E}">
          <x14:id>{A6F1B522-6975-45FC-9F1F-EB75D90656DE}</x14:id>
        </ext>
      </extLst>
    </cfRule>
  </conditionalFormatting>
  <conditionalFormatting sqref="B13">
    <cfRule type="colorScale" priority="12">
      <colorScale>
        <cfvo type="num" val="0.7"/>
        <cfvo type="num" val="0.85"/>
        <cfvo type="max"/>
        <color rgb="FFFF0000"/>
        <color rgb="FFFFFF00"/>
        <color rgb="FF92D050"/>
      </colorScale>
    </cfRule>
  </conditionalFormatting>
  <conditionalFormatting sqref="C13">
    <cfRule type="dataBar" priority="39">
      <dataBar>
        <cfvo type="num" val="0"/>
        <cfvo type="num" val="1.5"/>
        <color theme="0" tint="-0.249977111117893"/>
      </dataBar>
      <extLst>
        <ext xmlns:x14="http://schemas.microsoft.com/office/spreadsheetml/2009/9/main" uri="{B025F937-C7B1-47D3-B67F-A62EFF666E3E}">
          <x14:id>{28EC2FE6-79A4-4ACE-AB29-83D628F779BD}</x14:id>
        </ext>
      </extLst>
    </cfRule>
  </conditionalFormatting>
  <conditionalFormatting sqref="B14">
    <cfRule type="colorScale" priority="11">
      <colorScale>
        <cfvo type="num" val="0.7"/>
        <cfvo type="num" val="0.85"/>
        <cfvo type="max"/>
        <color rgb="FFFF0000"/>
        <color rgb="FFFFFF00"/>
        <color rgb="FF92D050"/>
      </colorScale>
    </cfRule>
  </conditionalFormatting>
  <conditionalFormatting sqref="C14">
    <cfRule type="dataBar" priority="38">
      <dataBar>
        <cfvo type="num" val="0"/>
        <cfvo type="num" val="1.5"/>
        <color theme="0" tint="-0.249977111117893"/>
      </dataBar>
      <extLst>
        <ext xmlns:x14="http://schemas.microsoft.com/office/spreadsheetml/2009/9/main" uri="{B025F937-C7B1-47D3-B67F-A62EFF666E3E}">
          <x14:id>{689D6354-7FF7-48BD-A028-4ECF4AB0EEB0}</x14:id>
        </ext>
      </extLst>
    </cfRule>
  </conditionalFormatting>
  <conditionalFormatting sqref="B15">
    <cfRule type="colorScale" priority="10">
      <colorScale>
        <cfvo type="num" val="0.7"/>
        <cfvo type="num" val="0.85"/>
        <cfvo type="max"/>
        <color rgb="FFFF0000"/>
        <color rgb="FFFFFF00"/>
        <color rgb="FF92D050"/>
      </colorScale>
    </cfRule>
  </conditionalFormatting>
  <conditionalFormatting sqref="C15">
    <cfRule type="dataBar" priority="37">
      <dataBar>
        <cfvo type="num" val="0"/>
        <cfvo type="num" val="1.5"/>
        <color theme="0" tint="-0.249977111117893"/>
      </dataBar>
      <extLst>
        <ext xmlns:x14="http://schemas.microsoft.com/office/spreadsheetml/2009/9/main" uri="{B025F937-C7B1-47D3-B67F-A62EFF666E3E}">
          <x14:id>{6A5B2191-42EE-4D71-9DEC-A0E7290CAA67}</x14:id>
        </ext>
      </extLst>
    </cfRule>
  </conditionalFormatting>
  <conditionalFormatting sqref="B16">
    <cfRule type="colorScale" priority="9">
      <colorScale>
        <cfvo type="num" val="0.7"/>
        <cfvo type="num" val="0.85"/>
        <cfvo type="max"/>
        <color rgb="FFFF0000"/>
        <color rgb="FFFFFF00"/>
        <color rgb="FF92D050"/>
      </colorScale>
    </cfRule>
  </conditionalFormatting>
  <conditionalFormatting sqref="C16">
    <cfRule type="dataBar" priority="36">
      <dataBar>
        <cfvo type="num" val="0"/>
        <cfvo type="num" val="1.5"/>
        <color theme="0" tint="-0.249977111117893"/>
      </dataBar>
      <extLst>
        <ext xmlns:x14="http://schemas.microsoft.com/office/spreadsheetml/2009/9/main" uri="{B025F937-C7B1-47D3-B67F-A62EFF666E3E}">
          <x14:id>{BCFD556F-34DB-4E25-819F-EEBC4CF6E70D}</x14:id>
        </ext>
      </extLst>
    </cfRule>
  </conditionalFormatting>
  <conditionalFormatting sqref="B17">
    <cfRule type="colorScale" priority="8">
      <colorScale>
        <cfvo type="num" val="0.7"/>
        <cfvo type="num" val="0.85"/>
        <cfvo type="max"/>
        <color rgb="FFFF0000"/>
        <color rgb="FFFFFF00"/>
        <color rgb="FF92D050"/>
      </colorScale>
    </cfRule>
  </conditionalFormatting>
  <conditionalFormatting sqref="B18">
    <cfRule type="colorScale" priority="7">
      <colorScale>
        <cfvo type="num" val="0.7"/>
        <cfvo type="num" val="0.85"/>
        <cfvo type="max"/>
        <color rgb="FFFF0000"/>
        <color rgb="FFFFFF00"/>
        <color rgb="FF92D050"/>
      </colorScale>
    </cfRule>
  </conditionalFormatting>
  <conditionalFormatting sqref="B19">
    <cfRule type="colorScale" priority="6">
      <colorScale>
        <cfvo type="num" val="0.7"/>
        <cfvo type="num" val="0.85"/>
        <cfvo type="max"/>
        <color rgb="FFFF0000"/>
        <color rgb="FFFFFF00"/>
        <color rgb="FF92D050"/>
      </colorScale>
    </cfRule>
  </conditionalFormatting>
  <conditionalFormatting sqref="C19">
    <cfRule type="dataBar" priority="33">
      <dataBar>
        <cfvo type="num" val="0"/>
        <cfvo type="num" val="1.5"/>
        <color theme="0" tint="-0.249977111117893"/>
      </dataBar>
      <extLst>
        <ext xmlns:x14="http://schemas.microsoft.com/office/spreadsheetml/2009/9/main" uri="{B025F937-C7B1-47D3-B67F-A62EFF666E3E}">
          <x14:id>{35395D53-12AF-46D4-9A3E-8BD15073D6F1}</x14:id>
        </ext>
      </extLst>
    </cfRule>
  </conditionalFormatting>
  <conditionalFormatting sqref="B20">
    <cfRule type="colorScale" priority="5">
      <colorScale>
        <cfvo type="num" val="0.7"/>
        <cfvo type="num" val="0.85"/>
        <cfvo type="max"/>
        <color rgb="FFFF0000"/>
        <color rgb="FFFFFF00"/>
        <color rgb="FF92D050"/>
      </colorScale>
    </cfRule>
  </conditionalFormatting>
  <conditionalFormatting sqref="C20">
    <cfRule type="dataBar" priority="32">
      <dataBar>
        <cfvo type="num" val="0"/>
        <cfvo type="num" val="1.5"/>
        <color theme="0" tint="-0.249977111117893"/>
      </dataBar>
      <extLst>
        <ext xmlns:x14="http://schemas.microsoft.com/office/spreadsheetml/2009/9/main" uri="{B025F937-C7B1-47D3-B67F-A62EFF666E3E}">
          <x14:id>{86CE79AF-04B5-4011-969B-45E2BD646DD8}</x14:id>
        </ext>
      </extLst>
    </cfRule>
  </conditionalFormatting>
  <conditionalFormatting sqref="B21">
    <cfRule type="colorScale" priority="4">
      <colorScale>
        <cfvo type="num" val="0.7"/>
        <cfvo type="num" val="0.85"/>
        <cfvo type="max"/>
        <color rgb="FFFF0000"/>
        <color rgb="FFFFFF00"/>
        <color rgb="FF92D050"/>
      </colorScale>
    </cfRule>
  </conditionalFormatting>
  <conditionalFormatting sqref="C21">
    <cfRule type="dataBar" priority="31">
      <dataBar>
        <cfvo type="num" val="0"/>
        <cfvo type="num" val="1.5"/>
        <color theme="0" tint="-0.249977111117893"/>
      </dataBar>
      <extLst>
        <ext xmlns:x14="http://schemas.microsoft.com/office/spreadsheetml/2009/9/main" uri="{B025F937-C7B1-47D3-B67F-A62EFF666E3E}">
          <x14:id>{D8783328-B13A-4D6E-87DC-C049D0EDDDDC}</x14:id>
        </ext>
      </extLst>
    </cfRule>
  </conditionalFormatting>
  <conditionalFormatting sqref="B22">
    <cfRule type="colorScale" priority="3">
      <colorScale>
        <cfvo type="num" val="0.7"/>
        <cfvo type="num" val="0.85"/>
        <cfvo type="max"/>
        <color rgb="FFFF0000"/>
        <color rgb="FFFFFF00"/>
        <color rgb="FF92D050"/>
      </colorScale>
    </cfRule>
  </conditionalFormatting>
  <conditionalFormatting sqref="C22">
    <cfRule type="dataBar" priority="30">
      <dataBar>
        <cfvo type="num" val="0"/>
        <cfvo type="num" val="1.5"/>
        <color theme="0" tint="-0.249977111117893"/>
      </dataBar>
      <extLst>
        <ext xmlns:x14="http://schemas.microsoft.com/office/spreadsheetml/2009/9/main" uri="{B025F937-C7B1-47D3-B67F-A62EFF666E3E}">
          <x14:id>{E1147E39-7201-469D-9920-64F7E7D84326}</x14:id>
        </ext>
      </extLst>
    </cfRule>
  </conditionalFormatting>
  <conditionalFormatting sqref="B23">
    <cfRule type="colorScale" priority="2">
      <colorScale>
        <cfvo type="num" val="0.7"/>
        <cfvo type="num" val="0.85"/>
        <cfvo type="max"/>
        <color rgb="FFFF0000"/>
        <color rgb="FFFFFF00"/>
        <color rgb="FF92D050"/>
      </colorScale>
    </cfRule>
  </conditionalFormatting>
  <conditionalFormatting sqref="C23">
    <cfRule type="dataBar" priority="29">
      <dataBar>
        <cfvo type="num" val="0"/>
        <cfvo type="num" val="1.5"/>
        <color theme="0" tint="-0.249977111117893"/>
      </dataBar>
      <extLst>
        <ext xmlns:x14="http://schemas.microsoft.com/office/spreadsheetml/2009/9/main" uri="{B025F937-C7B1-47D3-B67F-A62EFF666E3E}">
          <x14:id>{D9E78AAA-D431-482A-A1D2-5E7BB2BAE2F4}</x14:id>
        </ext>
      </extLst>
    </cfRule>
  </conditionalFormatting>
  <conditionalFormatting sqref="B24">
    <cfRule type="colorScale" priority="1">
      <colorScale>
        <cfvo type="num" val="0.7"/>
        <cfvo type="num" val="0.85"/>
        <cfvo type="max"/>
        <color rgb="FFFF0000"/>
        <color rgb="FFFFFF00"/>
        <color rgb="FF92D050"/>
      </colorScale>
    </cfRule>
  </conditionalFormatting>
  <conditionalFormatting sqref="C24">
    <cfRule type="dataBar" priority="28">
      <dataBar>
        <cfvo type="num" val="0"/>
        <cfvo type="num" val="1.5"/>
        <color theme="0" tint="-0.249977111117893"/>
      </dataBar>
      <extLst>
        <ext xmlns:x14="http://schemas.microsoft.com/office/spreadsheetml/2009/9/main" uri="{B025F937-C7B1-47D3-B67F-A62EFF666E3E}">
          <x14:id>{585E6B14-08ED-4538-B58F-E49483EDE765}</x14:id>
        </ext>
      </extLst>
    </cfRule>
  </conditionalFormatting>
  <conditionalFormatting sqref="C17:C18">
    <cfRule type="dataBar" priority="35">
      <dataBar>
        <cfvo type="num" val="0"/>
        <cfvo type="num" val="1.5"/>
        <color theme="0" tint="-0.249977111117893"/>
      </dataBar>
      <extLst>
        <ext xmlns:x14="http://schemas.microsoft.com/office/spreadsheetml/2009/9/main" uri="{B025F937-C7B1-47D3-B67F-A62EFF666E3E}">
          <x14:id>{6346D699-AD4B-4E5D-AB16-EE384E660892}</x14:id>
        </ext>
      </extLst>
    </cfRule>
  </conditionalFormatting>
  <dataValidations count="1">
    <dataValidation type="list" allowBlank="1" showInputMessage="1" showErrorMessage="1" sqref="G7:I7" xr:uid="{00000000-0002-0000-0000-000000000000}">
      <formula1>$K$2:$K$23</formula1>
    </dataValidation>
  </dataValidations>
  <printOptions horizontalCentered="1"/>
  <pageMargins left="0.25" right="0.25" top="0.75" bottom="0.75" header="0.3" footer="0.3"/>
  <pageSetup paperSize="9" scale="74" orientation="portrait" r:id="rId1"/>
  <headerFooter>
    <oddFooter>&amp;C_x000D_&amp;1#&amp;"Arial"&amp;8&amp;K000000 Internal</oddFooter>
  </headerFooter>
  <drawing r:id="rId2"/>
  <extLst>
    <ext xmlns:x14="http://schemas.microsoft.com/office/spreadsheetml/2009/9/main" uri="{78C0D931-6437-407d-A8EE-F0AAD7539E65}">
      <x14:conditionalFormattings>
        <x14:conditionalFormatting xmlns:xm="http://schemas.microsoft.com/office/excel/2006/main">
          <x14:cfRule type="dataBar" id="{A6F1B522-6975-45FC-9F1F-EB75D90656DE}">
            <x14:dataBar minLength="0" maxLength="100" gradient="0">
              <x14:cfvo type="num">
                <xm:f>0</xm:f>
              </x14:cfvo>
              <x14:cfvo type="num">
                <xm:f>1.5</xm:f>
              </x14:cfvo>
              <x14:negativeFillColor rgb="FFFF0000"/>
              <x14:axisColor rgb="FF000000"/>
            </x14:dataBar>
          </x14:cfRule>
          <xm:sqref>C12</xm:sqref>
        </x14:conditionalFormatting>
        <x14:conditionalFormatting xmlns:xm="http://schemas.microsoft.com/office/excel/2006/main">
          <x14:cfRule type="dataBar" id="{28EC2FE6-79A4-4ACE-AB29-83D628F779BD}">
            <x14:dataBar minLength="0" maxLength="100" gradient="0">
              <x14:cfvo type="num">
                <xm:f>0</xm:f>
              </x14:cfvo>
              <x14:cfvo type="num">
                <xm:f>1.5</xm:f>
              </x14:cfvo>
              <x14:negativeFillColor rgb="FFFF0000"/>
              <x14:axisColor rgb="FF000000"/>
            </x14:dataBar>
          </x14:cfRule>
          <xm:sqref>C13</xm:sqref>
        </x14:conditionalFormatting>
        <x14:conditionalFormatting xmlns:xm="http://schemas.microsoft.com/office/excel/2006/main">
          <x14:cfRule type="dataBar" id="{689D6354-7FF7-48BD-A028-4ECF4AB0EEB0}">
            <x14:dataBar minLength="0" maxLength="100" gradient="0">
              <x14:cfvo type="num">
                <xm:f>0</xm:f>
              </x14:cfvo>
              <x14:cfvo type="num">
                <xm:f>1.5</xm:f>
              </x14:cfvo>
              <x14:negativeFillColor rgb="FFFF0000"/>
              <x14:axisColor rgb="FF000000"/>
            </x14:dataBar>
          </x14:cfRule>
          <xm:sqref>C14</xm:sqref>
        </x14:conditionalFormatting>
        <x14:conditionalFormatting xmlns:xm="http://schemas.microsoft.com/office/excel/2006/main">
          <x14:cfRule type="dataBar" id="{6A5B2191-42EE-4D71-9DEC-A0E7290CAA67}">
            <x14:dataBar minLength="0" maxLength="100" gradient="0">
              <x14:cfvo type="num">
                <xm:f>0</xm:f>
              </x14:cfvo>
              <x14:cfvo type="num">
                <xm:f>1.5</xm:f>
              </x14:cfvo>
              <x14:negativeFillColor rgb="FFFF0000"/>
              <x14:axisColor rgb="FF000000"/>
            </x14:dataBar>
          </x14:cfRule>
          <xm:sqref>C15</xm:sqref>
        </x14:conditionalFormatting>
        <x14:conditionalFormatting xmlns:xm="http://schemas.microsoft.com/office/excel/2006/main">
          <x14:cfRule type="dataBar" id="{BCFD556F-34DB-4E25-819F-EEBC4CF6E70D}">
            <x14:dataBar minLength="0" maxLength="100" gradient="0">
              <x14:cfvo type="num">
                <xm:f>0</xm:f>
              </x14:cfvo>
              <x14:cfvo type="num">
                <xm:f>1.5</xm:f>
              </x14:cfvo>
              <x14:negativeFillColor rgb="FFFF0000"/>
              <x14:axisColor rgb="FF000000"/>
            </x14:dataBar>
          </x14:cfRule>
          <xm:sqref>C16</xm:sqref>
        </x14:conditionalFormatting>
        <x14:conditionalFormatting xmlns:xm="http://schemas.microsoft.com/office/excel/2006/main">
          <x14:cfRule type="dataBar" id="{35395D53-12AF-46D4-9A3E-8BD15073D6F1}">
            <x14:dataBar minLength="0" maxLength="100" gradient="0">
              <x14:cfvo type="num">
                <xm:f>0</xm:f>
              </x14:cfvo>
              <x14:cfvo type="num">
                <xm:f>1.5</xm:f>
              </x14:cfvo>
              <x14:negativeFillColor rgb="FFFF0000"/>
              <x14:axisColor rgb="FF000000"/>
            </x14:dataBar>
          </x14:cfRule>
          <xm:sqref>C19</xm:sqref>
        </x14:conditionalFormatting>
        <x14:conditionalFormatting xmlns:xm="http://schemas.microsoft.com/office/excel/2006/main">
          <x14:cfRule type="dataBar" id="{86CE79AF-04B5-4011-969B-45E2BD646DD8}">
            <x14:dataBar minLength="0" maxLength="100" gradient="0">
              <x14:cfvo type="num">
                <xm:f>0</xm:f>
              </x14:cfvo>
              <x14:cfvo type="num">
                <xm:f>1.5</xm:f>
              </x14:cfvo>
              <x14:negativeFillColor rgb="FFFF0000"/>
              <x14:axisColor rgb="FF000000"/>
            </x14:dataBar>
          </x14:cfRule>
          <xm:sqref>C20</xm:sqref>
        </x14:conditionalFormatting>
        <x14:conditionalFormatting xmlns:xm="http://schemas.microsoft.com/office/excel/2006/main">
          <x14:cfRule type="dataBar" id="{D8783328-B13A-4D6E-87DC-C049D0EDDDDC}">
            <x14:dataBar minLength="0" maxLength="100" gradient="0">
              <x14:cfvo type="num">
                <xm:f>0</xm:f>
              </x14:cfvo>
              <x14:cfvo type="num">
                <xm:f>1.5</xm:f>
              </x14:cfvo>
              <x14:negativeFillColor rgb="FFFF0000"/>
              <x14:axisColor rgb="FF000000"/>
            </x14:dataBar>
          </x14:cfRule>
          <xm:sqref>C21</xm:sqref>
        </x14:conditionalFormatting>
        <x14:conditionalFormatting xmlns:xm="http://schemas.microsoft.com/office/excel/2006/main">
          <x14:cfRule type="dataBar" id="{E1147E39-7201-469D-9920-64F7E7D84326}">
            <x14:dataBar minLength="0" maxLength="100" gradient="0">
              <x14:cfvo type="num">
                <xm:f>0</xm:f>
              </x14:cfvo>
              <x14:cfvo type="num">
                <xm:f>1.5</xm:f>
              </x14:cfvo>
              <x14:negativeFillColor rgb="FFFF0000"/>
              <x14:axisColor rgb="FF000000"/>
            </x14:dataBar>
          </x14:cfRule>
          <xm:sqref>C22</xm:sqref>
        </x14:conditionalFormatting>
        <x14:conditionalFormatting xmlns:xm="http://schemas.microsoft.com/office/excel/2006/main">
          <x14:cfRule type="dataBar" id="{D9E78AAA-D431-482A-A1D2-5E7BB2BAE2F4}">
            <x14:dataBar minLength="0" maxLength="100" gradient="0">
              <x14:cfvo type="num">
                <xm:f>0</xm:f>
              </x14:cfvo>
              <x14:cfvo type="num">
                <xm:f>1.5</xm:f>
              </x14:cfvo>
              <x14:negativeFillColor rgb="FFFF0000"/>
              <x14:axisColor rgb="FF000000"/>
            </x14:dataBar>
          </x14:cfRule>
          <xm:sqref>C23</xm:sqref>
        </x14:conditionalFormatting>
        <x14:conditionalFormatting xmlns:xm="http://schemas.microsoft.com/office/excel/2006/main">
          <x14:cfRule type="dataBar" id="{585E6B14-08ED-4538-B58F-E49483EDE765}">
            <x14:dataBar minLength="0" maxLength="100" gradient="0">
              <x14:cfvo type="num">
                <xm:f>0</xm:f>
              </x14:cfvo>
              <x14:cfvo type="num">
                <xm:f>1.5</xm:f>
              </x14:cfvo>
              <x14:negativeFillColor rgb="FFFF0000"/>
              <x14:axisColor rgb="FF000000"/>
            </x14:dataBar>
          </x14:cfRule>
          <xm:sqref>C24</xm:sqref>
        </x14:conditionalFormatting>
        <x14:conditionalFormatting xmlns:xm="http://schemas.microsoft.com/office/excel/2006/main">
          <x14:cfRule type="dataBar" id="{6346D699-AD4B-4E5D-AB16-EE384E660892}">
            <x14:dataBar minLength="0" maxLength="100" gradient="0">
              <x14:cfvo type="num">
                <xm:f>0</xm:f>
              </x14:cfvo>
              <x14:cfvo type="num">
                <xm:f>1.5</xm:f>
              </x14:cfvo>
              <x14:negativeFillColor rgb="FFFF0000"/>
              <x14:axisColor rgb="FF000000"/>
            </x14:dataBar>
          </x14:cfRule>
          <xm:sqref>C17:C18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9"/>
  <sheetViews>
    <sheetView view="pageBreakPreview" zoomScaleNormal="100" zoomScaleSheetLayoutView="100" workbookViewId="0">
      <selection activeCell="E47" sqref="E47"/>
    </sheetView>
  </sheetViews>
  <sheetFormatPr defaultColWidth="9.109375" defaultRowHeight="13.8" x14ac:dyDescent="0.25"/>
  <cols>
    <col min="1" max="1" width="5.109375" style="28" customWidth="1"/>
    <col min="2" max="2" width="11.33203125" style="28" customWidth="1"/>
    <col min="3" max="3" width="5.77734375" style="36" customWidth="1"/>
    <col min="4" max="4" width="70" style="37" customWidth="1"/>
    <col min="5" max="5" width="60.77734375" style="29" customWidth="1"/>
    <col min="6" max="6" width="8.77734375" style="28" customWidth="1"/>
    <col min="7" max="16384" width="9.109375" style="28"/>
  </cols>
  <sheetData>
    <row r="1" spans="1:8" s="34" customFormat="1" ht="50.25" customHeight="1" x14ac:dyDescent="0.4">
      <c r="A1" s="170" t="s">
        <v>191</v>
      </c>
      <c r="B1" s="170"/>
      <c r="C1" s="170"/>
      <c r="D1" s="170"/>
      <c r="E1" s="170"/>
      <c r="F1" s="170"/>
    </row>
    <row r="2" spans="1:8" s="35" customFormat="1" ht="52.8" x14ac:dyDescent="0.25">
      <c r="A2" s="30" t="s">
        <v>58</v>
      </c>
      <c r="B2" s="30" t="s">
        <v>59</v>
      </c>
      <c r="C2" s="30" t="s">
        <v>60</v>
      </c>
      <c r="D2" s="30" t="s">
        <v>61</v>
      </c>
      <c r="E2" s="30" t="s">
        <v>62</v>
      </c>
      <c r="F2" s="30" t="s">
        <v>63</v>
      </c>
    </row>
    <row r="3" spans="1:8" ht="47.7" customHeight="1" x14ac:dyDescent="0.25">
      <c r="A3" s="171" t="s">
        <v>64</v>
      </c>
      <c r="B3" s="171" t="s">
        <v>65</v>
      </c>
      <c r="C3" s="31">
        <v>1</v>
      </c>
      <c r="D3" s="32" t="s">
        <v>217</v>
      </c>
      <c r="E3" s="96" t="s">
        <v>228</v>
      </c>
      <c r="F3" s="114">
        <v>3</v>
      </c>
      <c r="H3" s="38"/>
    </row>
    <row r="4" spans="1:8" ht="44.7" customHeight="1" x14ac:dyDescent="0.25">
      <c r="A4" s="171"/>
      <c r="B4" s="171"/>
      <c r="C4" s="31">
        <v>2</v>
      </c>
      <c r="D4" s="32" t="s">
        <v>218</v>
      </c>
      <c r="E4" s="96" t="s">
        <v>229</v>
      </c>
      <c r="F4" s="114">
        <v>3</v>
      </c>
    </row>
    <row r="5" spans="1:8" ht="39.6" x14ac:dyDescent="0.25">
      <c r="A5" s="171"/>
      <c r="B5" s="171"/>
      <c r="C5" s="31">
        <v>3</v>
      </c>
      <c r="D5" s="32" t="s">
        <v>219</v>
      </c>
      <c r="E5" s="96" t="s">
        <v>270</v>
      </c>
      <c r="F5" s="114">
        <v>3</v>
      </c>
    </row>
    <row r="6" spans="1:8" ht="39.6" x14ac:dyDescent="0.25">
      <c r="A6" s="171"/>
      <c r="B6" s="171"/>
      <c r="C6" s="31">
        <v>4</v>
      </c>
      <c r="D6" s="32" t="s">
        <v>66</v>
      </c>
      <c r="E6" s="96" t="s">
        <v>230</v>
      </c>
      <c r="F6" s="114">
        <v>3</v>
      </c>
    </row>
    <row r="7" spans="1:8" ht="39.6" x14ac:dyDescent="0.25">
      <c r="A7" s="171"/>
      <c r="B7" s="167" t="s">
        <v>67</v>
      </c>
      <c r="C7" s="31">
        <v>5</v>
      </c>
      <c r="D7" s="32" t="s">
        <v>68</v>
      </c>
      <c r="E7" s="96" t="s">
        <v>231</v>
      </c>
      <c r="F7" s="114">
        <v>3</v>
      </c>
    </row>
    <row r="8" spans="1:8" ht="57" customHeight="1" x14ac:dyDescent="0.25">
      <c r="A8" s="171"/>
      <c r="B8" s="168"/>
      <c r="C8" s="31">
        <v>6</v>
      </c>
      <c r="D8" s="32" t="s">
        <v>185</v>
      </c>
      <c r="E8" s="115" t="s">
        <v>232</v>
      </c>
      <c r="F8" s="114">
        <v>3</v>
      </c>
    </row>
    <row r="9" spans="1:8" ht="45" customHeight="1" x14ac:dyDescent="0.25">
      <c r="A9" s="171"/>
      <c r="B9" s="168"/>
      <c r="C9" s="31">
        <v>7</v>
      </c>
      <c r="D9" s="32" t="s">
        <v>220</v>
      </c>
      <c r="E9" s="96" t="s">
        <v>233</v>
      </c>
      <c r="F9" s="114">
        <v>3</v>
      </c>
    </row>
    <row r="10" spans="1:8" ht="39.6" x14ac:dyDescent="0.25">
      <c r="A10" s="171"/>
      <c r="B10" s="169"/>
      <c r="C10" s="31">
        <v>8</v>
      </c>
      <c r="D10" s="32" t="s">
        <v>69</v>
      </c>
      <c r="E10" s="96" t="s">
        <v>234</v>
      </c>
      <c r="F10" s="114">
        <v>3</v>
      </c>
    </row>
    <row r="11" spans="1:8" ht="39.6" x14ac:dyDescent="0.25">
      <c r="A11" s="171"/>
      <c r="B11" s="167" t="s">
        <v>70</v>
      </c>
      <c r="C11" s="31">
        <v>9</v>
      </c>
      <c r="D11" s="32" t="s">
        <v>216</v>
      </c>
      <c r="E11" s="96" t="s">
        <v>235</v>
      </c>
      <c r="F11" s="114">
        <v>3</v>
      </c>
    </row>
    <row r="12" spans="1:8" ht="39.6" x14ac:dyDescent="0.25">
      <c r="A12" s="171"/>
      <c r="B12" s="168"/>
      <c r="C12" s="31">
        <v>10</v>
      </c>
      <c r="D12" s="32" t="s">
        <v>192</v>
      </c>
      <c r="E12" s="96" t="s">
        <v>236</v>
      </c>
      <c r="F12" s="114">
        <v>3</v>
      </c>
    </row>
    <row r="13" spans="1:8" ht="39.6" x14ac:dyDescent="0.25">
      <c r="A13" s="171"/>
      <c r="B13" s="168"/>
      <c r="C13" s="31">
        <v>11</v>
      </c>
      <c r="D13" s="32" t="s">
        <v>193</v>
      </c>
      <c r="E13" s="96" t="s">
        <v>237</v>
      </c>
      <c r="F13" s="114">
        <v>3</v>
      </c>
    </row>
    <row r="14" spans="1:8" ht="39.6" x14ac:dyDescent="0.25">
      <c r="A14" s="171"/>
      <c r="B14" s="169"/>
      <c r="C14" s="31">
        <v>12</v>
      </c>
      <c r="D14" s="32" t="s">
        <v>194</v>
      </c>
      <c r="E14" s="96" t="s">
        <v>238</v>
      </c>
      <c r="F14" s="114">
        <v>3</v>
      </c>
    </row>
    <row r="15" spans="1:8" ht="52.8" x14ac:dyDescent="0.25">
      <c r="A15" s="171"/>
      <c r="B15" s="167" t="s">
        <v>71</v>
      </c>
      <c r="C15" s="31">
        <v>13</v>
      </c>
      <c r="D15" s="32" t="s">
        <v>195</v>
      </c>
      <c r="E15" s="96" t="s">
        <v>239</v>
      </c>
      <c r="F15" s="114">
        <v>3</v>
      </c>
    </row>
    <row r="16" spans="1:8" ht="52.8" x14ac:dyDescent="0.25">
      <c r="A16" s="171"/>
      <c r="B16" s="168"/>
      <c r="C16" s="31">
        <v>14</v>
      </c>
      <c r="D16" s="32" t="s">
        <v>196</v>
      </c>
      <c r="E16" s="96" t="s">
        <v>239</v>
      </c>
      <c r="F16" s="114">
        <v>3</v>
      </c>
    </row>
    <row r="17" spans="1:6" ht="39.6" x14ac:dyDescent="0.25">
      <c r="A17" s="171"/>
      <c r="B17" s="168"/>
      <c r="C17" s="31">
        <v>15</v>
      </c>
      <c r="D17" s="32" t="s">
        <v>72</v>
      </c>
      <c r="E17" s="96" t="s">
        <v>273</v>
      </c>
      <c r="F17" s="114">
        <v>3</v>
      </c>
    </row>
    <row r="18" spans="1:6" ht="39.6" x14ac:dyDescent="0.25">
      <c r="A18" s="171"/>
      <c r="B18" s="169"/>
      <c r="C18" s="31">
        <v>16</v>
      </c>
      <c r="D18" s="32" t="s">
        <v>73</v>
      </c>
      <c r="E18" s="96" t="s">
        <v>240</v>
      </c>
      <c r="F18" s="114">
        <v>3</v>
      </c>
    </row>
    <row r="19" spans="1:6" ht="26.4" x14ac:dyDescent="0.25">
      <c r="A19" s="171"/>
      <c r="B19" s="167" t="s">
        <v>74</v>
      </c>
      <c r="C19" s="31">
        <v>17</v>
      </c>
      <c r="D19" s="32" t="s">
        <v>75</v>
      </c>
      <c r="E19" s="96" t="s">
        <v>241</v>
      </c>
      <c r="F19" s="114">
        <v>3</v>
      </c>
    </row>
    <row r="20" spans="1:6" ht="26.4" x14ac:dyDescent="0.25">
      <c r="A20" s="171"/>
      <c r="B20" s="168"/>
      <c r="C20" s="31">
        <v>18</v>
      </c>
      <c r="D20" s="32" t="s">
        <v>197</v>
      </c>
      <c r="E20" s="96" t="s">
        <v>241</v>
      </c>
      <c r="F20" s="114">
        <v>3</v>
      </c>
    </row>
    <row r="21" spans="1:6" ht="39.6" x14ac:dyDescent="0.25">
      <c r="A21" s="171"/>
      <c r="B21" s="168"/>
      <c r="C21" s="31">
        <v>19</v>
      </c>
      <c r="D21" s="32" t="s">
        <v>198</v>
      </c>
      <c r="E21" s="96" t="s">
        <v>242</v>
      </c>
      <c r="F21" s="114">
        <v>3</v>
      </c>
    </row>
    <row r="22" spans="1:6" ht="39.6" x14ac:dyDescent="0.25">
      <c r="A22" s="171"/>
      <c r="B22" s="169"/>
      <c r="C22" s="31">
        <v>20</v>
      </c>
      <c r="D22" s="32" t="s">
        <v>76</v>
      </c>
      <c r="E22" s="96" t="s">
        <v>243</v>
      </c>
      <c r="F22" s="114">
        <v>3</v>
      </c>
    </row>
    <row r="23" spans="1:6" ht="43.5" customHeight="1" x14ac:dyDescent="0.25">
      <c r="A23" s="171" t="s">
        <v>77</v>
      </c>
      <c r="B23" s="167" t="s">
        <v>210</v>
      </c>
      <c r="C23" s="31">
        <v>21</v>
      </c>
      <c r="D23" s="32" t="s">
        <v>201</v>
      </c>
      <c r="E23" s="96" t="s">
        <v>244</v>
      </c>
      <c r="F23" s="114">
        <v>3</v>
      </c>
    </row>
    <row r="24" spans="1:6" ht="32.700000000000003" customHeight="1" x14ac:dyDescent="0.25">
      <c r="A24" s="171"/>
      <c r="B24" s="168"/>
      <c r="C24" s="31">
        <v>22</v>
      </c>
      <c r="D24" s="32" t="s">
        <v>199</v>
      </c>
      <c r="E24" s="96" t="s">
        <v>245</v>
      </c>
      <c r="F24" s="114">
        <v>3</v>
      </c>
    </row>
    <row r="25" spans="1:6" ht="35.700000000000003" customHeight="1" x14ac:dyDescent="0.25">
      <c r="A25" s="171"/>
      <c r="B25" s="168"/>
      <c r="C25" s="31">
        <v>23</v>
      </c>
      <c r="D25" s="32" t="s">
        <v>211</v>
      </c>
      <c r="E25" s="96" t="s">
        <v>246</v>
      </c>
      <c r="F25" s="114">
        <v>3</v>
      </c>
    </row>
    <row r="26" spans="1:6" ht="39.6" x14ac:dyDescent="0.25">
      <c r="A26" s="171"/>
      <c r="B26" s="169"/>
      <c r="C26" s="31">
        <v>24</v>
      </c>
      <c r="D26" s="32" t="s">
        <v>78</v>
      </c>
      <c r="E26" s="96" t="s">
        <v>247</v>
      </c>
      <c r="F26" s="114">
        <v>3</v>
      </c>
    </row>
    <row r="27" spans="1:6" ht="43.2" customHeight="1" x14ac:dyDescent="0.25">
      <c r="A27" s="171"/>
      <c r="B27" s="167" t="s">
        <v>79</v>
      </c>
      <c r="C27" s="31">
        <v>25</v>
      </c>
      <c r="D27" s="32" t="s">
        <v>80</v>
      </c>
      <c r="E27" s="96" t="s">
        <v>248</v>
      </c>
      <c r="F27" s="114">
        <v>3</v>
      </c>
    </row>
    <row r="28" spans="1:6" ht="49.2" customHeight="1" x14ac:dyDescent="0.25">
      <c r="A28" s="171"/>
      <c r="B28" s="168"/>
      <c r="C28" s="31">
        <v>26</v>
      </c>
      <c r="D28" s="32" t="s">
        <v>212</v>
      </c>
      <c r="E28" s="96" t="s">
        <v>249</v>
      </c>
      <c r="F28" s="114">
        <v>3</v>
      </c>
    </row>
    <row r="29" spans="1:6" ht="44.7" customHeight="1" x14ac:dyDescent="0.25">
      <c r="A29" s="171"/>
      <c r="B29" s="168"/>
      <c r="C29" s="31">
        <v>27</v>
      </c>
      <c r="D29" s="32" t="s">
        <v>213</v>
      </c>
      <c r="E29" s="96" t="s">
        <v>250</v>
      </c>
      <c r="F29" s="114">
        <v>3</v>
      </c>
    </row>
    <row r="30" spans="1:6" ht="68.099999999999994" customHeight="1" x14ac:dyDescent="0.25">
      <c r="A30" s="171"/>
      <c r="B30" s="168"/>
      <c r="C30" s="31">
        <v>28</v>
      </c>
      <c r="D30" s="32" t="s">
        <v>215</v>
      </c>
      <c r="E30" s="96" t="s">
        <v>251</v>
      </c>
      <c r="F30" s="114">
        <v>3</v>
      </c>
    </row>
    <row r="31" spans="1:6" ht="61.5" customHeight="1" x14ac:dyDescent="0.25">
      <c r="A31" s="171"/>
      <c r="B31" s="169"/>
      <c r="C31" s="31">
        <v>29</v>
      </c>
      <c r="D31" s="32" t="s">
        <v>214</v>
      </c>
      <c r="E31" s="96" t="s">
        <v>252</v>
      </c>
      <c r="F31" s="114">
        <v>3</v>
      </c>
    </row>
    <row r="32" spans="1:6" ht="39.6" x14ac:dyDescent="0.25">
      <c r="A32" s="171"/>
      <c r="B32" s="167" t="s">
        <v>81</v>
      </c>
      <c r="C32" s="31">
        <v>30</v>
      </c>
      <c r="D32" s="32" t="s">
        <v>82</v>
      </c>
      <c r="E32" s="96" t="s">
        <v>253</v>
      </c>
      <c r="F32" s="114">
        <v>3</v>
      </c>
    </row>
    <row r="33" spans="1:6" ht="26.4" x14ac:dyDescent="0.25">
      <c r="A33" s="171"/>
      <c r="B33" s="169"/>
      <c r="C33" s="31">
        <v>31</v>
      </c>
      <c r="D33" s="32" t="s">
        <v>274</v>
      </c>
      <c r="E33" s="116" t="s">
        <v>272</v>
      </c>
      <c r="F33" s="114">
        <v>1</v>
      </c>
    </row>
    <row r="34" spans="1:6" ht="52.8" x14ac:dyDescent="0.25">
      <c r="A34" s="171"/>
      <c r="B34" s="167" t="s">
        <v>83</v>
      </c>
      <c r="C34" s="31">
        <v>32</v>
      </c>
      <c r="D34" s="32" t="s">
        <v>84</v>
      </c>
      <c r="E34" s="96" t="s">
        <v>254</v>
      </c>
      <c r="F34" s="114">
        <v>3</v>
      </c>
    </row>
    <row r="35" spans="1:6" ht="39.6" x14ac:dyDescent="0.25">
      <c r="A35" s="171"/>
      <c r="B35" s="168"/>
      <c r="C35" s="31">
        <v>33</v>
      </c>
      <c r="D35" s="32" t="s">
        <v>86</v>
      </c>
      <c r="E35" s="96" t="s">
        <v>254</v>
      </c>
      <c r="F35" s="114">
        <v>3</v>
      </c>
    </row>
    <row r="36" spans="1:6" ht="88.2" customHeight="1" x14ac:dyDescent="0.25">
      <c r="A36" s="171"/>
      <c r="B36" s="168"/>
      <c r="C36" s="31">
        <v>34</v>
      </c>
      <c r="D36" s="32" t="s">
        <v>87</v>
      </c>
      <c r="E36" s="96" t="s">
        <v>255</v>
      </c>
      <c r="F36" s="114">
        <v>3</v>
      </c>
    </row>
    <row r="37" spans="1:6" ht="39.6" x14ac:dyDescent="0.25">
      <c r="A37" s="171"/>
      <c r="B37" s="169"/>
      <c r="C37" s="31">
        <v>35</v>
      </c>
      <c r="D37" s="32" t="s">
        <v>88</v>
      </c>
      <c r="E37" s="96" t="s">
        <v>256</v>
      </c>
      <c r="F37" s="114">
        <v>3</v>
      </c>
    </row>
    <row r="38" spans="1:6" ht="45.6" customHeight="1" x14ac:dyDescent="0.25">
      <c r="A38" s="171"/>
      <c r="B38" s="167" t="s">
        <v>89</v>
      </c>
      <c r="C38" s="31">
        <v>36</v>
      </c>
      <c r="D38" s="32" t="s">
        <v>200</v>
      </c>
      <c r="E38" s="96" t="s">
        <v>257</v>
      </c>
      <c r="F38" s="114">
        <v>3</v>
      </c>
    </row>
    <row r="39" spans="1:6" ht="52.5" customHeight="1" x14ac:dyDescent="0.25">
      <c r="A39" s="171"/>
      <c r="B39" s="168"/>
      <c r="C39" s="31">
        <v>37</v>
      </c>
      <c r="D39" s="32" t="s">
        <v>90</v>
      </c>
      <c r="E39" s="96" t="s">
        <v>258</v>
      </c>
      <c r="F39" s="114">
        <v>3</v>
      </c>
    </row>
    <row r="40" spans="1:6" ht="48.6" customHeight="1" x14ac:dyDescent="0.25">
      <c r="A40" s="171"/>
      <c r="B40" s="168"/>
      <c r="C40" s="31">
        <v>38</v>
      </c>
      <c r="D40" s="32" t="s">
        <v>91</v>
      </c>
      <c r="E40" s="96" t="s">
        <v>259</v>
      </c>
      <c r="F40" s="114">
        <v>3</v>
      </c>
    </row>
    <row r="41" spans="1:6" ht="51" customHeight="1" x14ac:dyDescent="0.25">
      <c r="A41" s="171"/>
      <c r="B41" s="169"/>
      <c r="C41" s="31">
        <v>39</v>
      </c>
      <c r="D41" s="32" t="s">
        <v>205</v>
      </c>
      <c r="E41" s="96" t="s">
        <v>260</v>
      </c>
      <c r="F41" s="114">
        <v>3</v>
      </c>
    </row>
    <row r="42" spans="1:6" ht="39.6" x14ac:dyDescent="0.25">
      <c r="A42" s="171" t="s">
        <v>92</v>
      </c>
      <c r="B42" s="167" t="s">
        <v>93</v>
      </c>
      <c r="C42" s="31">
        <v>40</v>
      </c>
      <c r="D42" s="32" t="s">
        <v>204</v>
      </c>
      <c r="E42" s="96" t="s">
        <v>261</v>
      </c>
      <c r="F42" s="114">
        <v>3</v>
      </c>
    </row>
    <row r="43" spans="1:6" ht="66" x14ac:dyDescent="0.25">
      <c r="A43" s="171"/>
      <c r="B43" s="168"/>
      <c r="C43" s="31">
        <v>41</v>
      </c>
      <c r="D43" s="32" t="s">
        <v>202</v>
      </c>
      <c r="E43" s="96" t="s">
        <v>262</v>
      </c>
      <c r="F43" s="114">
        <v>3</v>
      </c>
    </row>
    <row r="44" spans="1:6" ht="39.6" x14ac:dyDescent="0.25">
      <c r="A44" s="171"/>
      <c r="B44" s="169"/>
      <c r="C44" s="31">
        <v>42</v>
      </c>
      <c r="D44" s="32" t="s">
        <v>207</v>
      </c>
      <c r="E44" s="96" t="s">
        <v>263</v>
      </c>
      <c r="F44" s="114">
        <v>3</v>
      </c>
    </row>
    <row r="45" spans="1:6" ht="44.1" customHeight="1" x14ac:dyDescent="0.25">
      <c r="A45" s="171"/>
      <c r="B45" s="167" t="s">
        <v>94</v>
      </c>
      <c r="C45" s="31">
        <v>43</v>
      </c>
      <c r="D45" s="32" t="s">
        <v>206</v>
      </c>
      <c r="E45" s="96" t="s">
        <v>264</v>
      </c>
      <c r="F45" s="114">
        <v>3</v>
      </c>
    </row>
    <row r="46" spans="1:6" ht="26.4" x14ac:dyDescent="0.25">
      <c r="A46" s="171"/>
      <c r="B46" s="168"/>
      <c r="C46" s="31">
        <v>44</v>
      </c>
      <c r="D46" s="32" t="s">
        <v>203</v>
      </c>
      <c r="E46" s="96" t="s">
        <v>265</v>
      </c>
      <c r="F46" s="114">
        <v>3</v>
      </c>
    </row>
    <row r="47" spans="1:6" ht="49.95" customHeight="1" x14ac:dyDescent="0.25">
      <c r="A47" s="171"/>
      <c r="B47" s="169"/>
      <c r="C47" s="31">
        <v>45</v>
      </c>
      <c r="D47" s="32" t="s">
        <v>208</v>
      </c>
      <c r="E47" s="96" t="s">
        <v>271</v>
      </c>
      <c r="F47" s="114">
        <v>1</v>
      </c>
    </row>
    <row r="48" spans="1:6" ht="39.6" x14ac:dyDescent="0.25">
      <c r="A48" s="171"/>
      <c r="B48" s="167" t="s">
        <v>95</v>
      </c>
      <c r="C48" s="31">
        <v>46</v>
      </c>
      <c r="D48" s="32" t="s">
        <v>209</v>
      </c>
      <c r="E48" s="96" t="s">
        <v>266</v>
      </c>
      <c r="F48" s="114">
        <v>3</v>
      </c>
    </row>
    <row r="49" spans="1:6" ht="39.6" x14ac:dyDescent="0.25">
      <c r="A49" s="171"/>
      <c r="B49" s="168"/>
      <c r="C49" s="31">
        <v>47</v>
      </c>
      <c r="D49" s="32" t="s">
        <v>96</v>
      </c>
      <c r="E49" s="96" t="s">
        <v>267</v>
      </c>
      <c r="F49" s="114">
        <v>3</v>
      </c>
    </row>
    <row r="50" spans="1:6" ht="39.6" x14ac:dyDescent="0.25">
      <c r="A50" s="171"/>
      <c r="B50" s="168"/>
      <c r="C50" s="31">
        <v>48</v>
      </c>
      <c r="D50" s="32" t="s">
        <v>97</v>
      </c>
      <c r="E50" s="96" t="s">
        <v>268</v>
      </c>
      <c r="F50" s="114">
        <v>3</v>
      </c>
    </row>
    <row r="51" spans="1:6" ht="39.6" x14ac:dyDescent="0.25">
      <c r="A51" s="171"/>
      <c r="B51" s="168"/>
      <c r="C51" s="31">
        <v>49</v>
      </c>
      <c r="D51" s="32" t="s">
        <v>98</v>
      </c>
      <c r="E51" s="96" t="s">
        <v>268</v>
      </c>
      <c r="F51" s="114">
        <v>3</v>
      </c>
    </row>
    <row r="52" spans="1:6" ht="26.4" x14ac:dyDescent="0.25">
      <c r="A52" s="171"/>
      <c r="B52" s="169"/>
      <c r="C52" s="31">
        <v>50</v>
      </c>
      <c r="D52" s="32" t="s">
        <v>99</v>
      </c>
      <c r="E52" s="96" t="s">
        <v>269</v>
      </c>
      <c r="F52" s="114">
        <v>3</v>
      </c>
    </row>
    <row r="55" spans="1:6" ht="33" customHeight="1" x14ac:dyDescent="0.25">
      <c r="C55" s="39">
        <v>3</v>
      </c>
      <c r="D55" s="40" t="s">
        <v>100</v>
      </c>
      <c r="E55" s="28"/>
    </row>
    <row r="56" spans="1:6" ht="33" customHeight="1" x14ac:dyDescent="0.25">
      <c r="C56" s="41">
        <v>2</v>
      </c>
      <c r="D56" s="42" t="s">
        <v>101</v>
      </c>
      <c r="E56" s="28"/>
    </row>
    <row r="57" spans="1:6" ht="43.5" customHeight="1" x14ac:dyDescent="0.25">
      <c r="C57" s="43">
        <v>1</v>
      </c>
      <c r="D57" s="44" t="s">
        <v>102</v>
      </c>
      <c r="E57" s="28"/>
    </row>
    <row r="58" spans="1:6" ht="45" customHeight="1" x14ac:dyDescent="0.25">
      <c r="C58" s="45">
        <v>0</v>
      </c>
      <c r="D58" s="46" t="s">
        <v>103</v>
      </c>
      <c r="E58" s="28"/>
    </row>
    <row r="59" spans="1:6" ht="33" customHeight="1" x14ac:dyDescent="0.25">
      <c r="C59" s="47" t="s">
        <v>85</v>
      </c>
      <c r="D59" s="40" t="s">
        <v>104</v>
      </c>
      <c r="E59" s="28"/>
    </row>
  </sheetData>
  <mergeCells count="17">
    <mergeCell ref="A1:F1"/>
    <mergeCell ref="A3:A22"/>
    <mergeCell ref="A23:A41"/>
    <mergeCell ref="A42:A52"/>
    <mergeCell ref="B3:B6"/>
    <mergeCell ref="B7:B10"/>
    <mergeCell ref="B11:B14"/>
    <mergeCell ref="B15:B18"/>
    <mergeCell ref="B19:B22"/>
    <mergeCell ref="B23:B26"/>
    <mergeCell ref="B27:B31"/>
    <mergeCell ref="B32:B33"/>
    <mergeCell ref="B34:B37"/>
    <mergeCell ref="B38:B41"/>
    <mergeCell ref="B42:B44"/>
    <mergeCell ref="B45:B47"/>
    <mergeCell ref="B48:B52"/>
  </mergeCells>
  <phoneticPr fontId="28" type="noConversion"/>
  <conditionalFormatting sqref="F3:F52">
    <cfRule type="cellIs" dxfId="9" priority="26" operator="equal">
      <formula>"NA"</formula>
    </cfRule>
    <cfRule type="cellIs" dxfId="8" priority="27" operator="equal">
      <formula>3</formula>
    </cfRule>
    <cfRule type="cellIs" dxfId="7" priority="28" operator="equal">
      <formula>2</formula>
    </cfRule>
    <cfRule type="cellIs" dxfId="6" priority="29" operator="equal">
      <formula>1</formula>
    </cfRule>
    <cfRule type="cellIs" dxfId="5" priority="30" operator="equal">
      <formula>0</formula>
    </cfRule>
  </conditionalFormatting>
  <dataValidations count="1">
    <dataValidation type="list" allowBlank="1" showInputMessage="1" showErrorMessage="1" sqref="F3:F52" xr:uid="{00000000-0002-0000-0100-000000000000}">
      <formula1>"3,2,1,0,NA,　"</formula1>
    </dataValidation>
  </dataValidations>
  <pageMargins left="0.25" right="0.25" top="0.75" bottom="0.75" header="0.3" footer="0.3"/>
  <pageSetup paperSize="9" scale="59" fitToHeight="0" orientation="portrait" r:id="rId1"/>
  <headerFooter>
    <oddFooter>&amp;C_x000D_&amp;1#&amp;"Arial"&amp;8&amp;K000000 Internal</oddFoot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3"/>
  <sheetViews>
    <sheetView topLeftCell="A10" zoomScale="120" zoomScaleNormal="120" workbookViewId="0">
      <selection activeCell="D25" sqref="D25"/>
    </sheetView>
  </sheetViews>
  <sheetFormatPr defaultColWidth="9.109375" defaultRowHeight="13.8" x14ac:dyDescent="0.25"/>
  <cols>
    <col min="1" max="1" width="8.77734375" style="28" customWidth="1"/>
    <col min="2" max="2" width="15" style="28" customWidth="1"/>
    <col min="3" max="3" width="6.77734375" style="28" customWidth="1"/>
    <col min="4" max="4" width="32.77734375" style="29" customWidth="1"/>
    <col min="5" max="5" width="29.44140625" style="113" customWidth="1"/>
    <col min="6" max="6" width="12.77734375" style="28" customWidth="1"/>
    <col min="7" max="7" width="55.77734375" style="28" customWidth="1"/>
    <col min="8" max="8" width="13.21875" style="28" customWidth="1"/>
    <col min="9" max="9" width="11.77734375" style="28" customWidth="1"/>
    <col min="10" max="16384" width="9.109375" style="28"/>
  </cols>
  <sheetData>
    <row r="1" spans="1:9" s="93" customFormat="1" ht="61.2" customHeight="1" x14ac:dyDescent="0.25">
      <c r="A1" s="172" t="s">
        <v>190</v>
      </c>
      <c r="B1" s="172"/>
      <c r="C1" s="172"/>
      <c r="D1" s="172"/>
      <c r="E1" s="172"/>
      <c r="F1" s="172"/>
      <c r="G1" s="172"/>
      <c r="H1" s="172"/>
      <c r="I1" s="172"/>
    </row>
    <row r="2" spans="1:9" ht="49.5" customHeight="1" x14ac:dyDescent="0.25">
      <c r="A2" s="30" t="s">
        <v>58</v>
      </c>
      <c r="B2" s="30" t="s">
        <v>59</v>
      </c>
      <c r="C2" s="30" t="s">
        <v>60</v>
      </c>
      <c r="D2" s="30" t="s">
        <v>61</v>
      </c>
      <c r="E2" s="30" t="s">
        <v>62</v>
      </c>
      <c r="F2" s="94" t="s">
        <v>180</v>
      </c>
      <c r="G2" s="95" t="s">
        <v>181</v>
      </c>
      <c r="H2" s="95" t="s">
        <v>182</v>
      </c>
      <c r="I2" s="95" t="s">
        <v>183</v>
      </c>
    </row>
    <row r="3" spans="1:9" ht="8.25" customHeight="1" x14ac:dyDescent="0.3">
      <c r="A3" s="171" t="s">
        <v>64</v>
      </c>
      <c r="B3" s="90"/>
      <c r="C3" s="31"/>
      <c r="D3" s="32"/>
      <c r="E3" s="96"/>
      <c r="F3" s="97"/>
      <c r="G3" s="98"/>
      <c r="H3" s="98"/>
      <c r="I3" s="98"/>
    </row>
    <row r="4" spans="1:9" ht="8.25" customHeight="1" x14ac:dyDescent="0.3">
      <c r="A4" s="171"/>
      <c r="B4" s="168"/>
      <c r="C4" s="31"/>
      <c r="D4" s="32"/>
      <c r="E4" s="96"/>
      <c r="F4" s="97"/>
      <c r="G4" s="98"/>
      <c r="H4" s="98"/>
      <c r="I4" s="98"/>
    </row>
    <row r="5" spans="1:9" ht="8.25" customHeight="1" x14ac:dyDescent="0.3">
      <c r="A5" s="171"/>
      <c r="B5" s="168"/>
      <c r="C5" s="31"/>
      <c r="D5" s="32"/>
      <c r="E5" s="96"/>
      <c r="F5" s="97"/>
      <c r="G5" s="98"/>
      <c r="H5" s="98"/>
      <c r="I5" s="98"/>
    </row>
    <row r="6" spans="1:9" ht="8.25" customHeight="1" x14ac:dyDescent="0.3">
      <c r="A6" s="171"/>
      <c r="B6" s="167"/>
      <c r="C6" s="31"/>
      <c r="D6" s="32"/>
      <c r="E6" s="96"/>
      <c r="F6" s="97"/>
      <c r="G6" s="98"/>
      <c r="H6" s="98"/>
      <c r="I6" s="98"/>
    </row>
    <row r="7" spans="1:9" ht="8.25" customHeight="1" x14ac:dyDescent="0.3">
      <c r="A7" s="171"/>
      <c r="B7" s="168"/>
      <c r="C7" s="31"/>
      <c r="D7" s="32"/>
      <c r="E7" s="96"/>
      <c r="F7" s="97"/>
      <c r="G7" s="98"/>
      <c r="H7" s="98"/>
      <c r="I7" s="98"/>
    </row>
    <row r="8" spans="1:9" ht="8.25" customHeight="1" x14ac:dyDescent="0.3">
      <c r="A8" s="171"/>
      <c r="B8" s="168"/>
      <c r="C8" s="31"/>
      <c r="D8" s="32"/>
      <c r="E8" s="96"/>
      <c r="F8" s="97"/>
      <c r="G8" s="98"/>
      <c r="H8" s="98"/>
      <c r="I8" s="98"/>
    </row>
    <row r="9" spans="1:9" ht="8.25" customHeight="1" x14ac:dyDescent="0.3">
      <c r="A9" s="171"/>
      <c r="B9" s="167"/>
      <c r="C9" s="31"/>
      <c r="D9" s="32"/>
      <c r="E9" s="96"/>
      <c r="F9" s="97"/>
      <c r="G9" s="98"/>
      <c r="H9" s="98"/>
      <c r="I9" s="98"/>
    </row>
    <row r="10" spans="1:9" ht="8.25" customHeight="1" x14ac:dyDescent="0.3">
      <c r="A10" s="171"/>
      <c r="B10" s="168"/>
      <c r="C10" s="31"/>
      <c r="D10" s="32"/>
      <c r="E10" s="96"/>
      <c r="F10" s="97"/>
      <c r="G10" s="98"/>
      <c r="H10" s="98"/>
      <c r="I10" s="98"/>
    </row>
    <row r="11" spans="1:9" ht="8.25" customHeight="1" x14ac:dyDescent="0.3">
      <c r="A11" s="171"/>
      <c r="B11" s="168"/>
      <c r="C11" s="31"/>
      <c r="D11" s="32"/>
      <c r="E11" s="96"/>
      <c r="F11" s="97"/>
      <c r="G11" s="98"/>
      <c r="H11" s="98"/>
      <c r="I11" s="98"/>
    </row>
    <row r="12" spans="1:9" ht="8.25" customHeight="1" x14ac:dyDescent="0.3">
      <c r="A12" s="171"/>
      <c r="B12" s="92"/>
      <c r="C12" s="31"/>
      <c r="D12" s="32"/>
      <c r="E12" s="96"/>
      <c r="F12" s="97"/>
      <c r="G12" s="98"/>
      <c r="H12" s="98"/>
      <c r="I12" s="98"/>
    </row>
    <row r="13" spans="1:9" ht="8.25" customHeight="1" x14ac:dyDescent="0.3">
      <c r="A13" s="171"/>
      <c r="B13" s="91"/>
      <c r="C13" s="31"/>
      <c r="D13" s="32"/>
      <c r="E13" s="96"/>
      <c r="F13" s="97"/>
      <c r="G13" s="98"/>
      <c r="H13" s="98"/>
      <c r="I13" s="98"/>
    </row>
    <row r="14" spans="1:9" ht="81" customHeight="1" x14ac:dyDescent="0.25">
      <c r="A14" s="171" t="s">
        <v>77</v>
      </c>
      <c r="B14" s="167"/>
      <c r="C14" s="31">
        <v>31</v>
      </c>
      <c r="D14" s="32" t="s">
        <v>275</v>
      </c>
      <c r="E14" s="120" t="s">
        <v>272</v>
      </c>
      <c r="F14" s="121" t="s">
        <v>282</v>
      </c>
      <c r="G14" s="120" t="s">
        <v>279</v>
      </c>
      <c r="H14" s="118" t="s">
        <v>280</v>
      </c>
      <c r="I14" s="118" t="s">
        <v>281</v>
      </c>
    </row>
    <row r="15" spans="1:9" ht="9" customHeight="1" x14ac:dyDescent="0.3">
      <c r="A15" s="171"/>
      <c r="B15" s="168"/>
      <c r="C15" s="31"/>
      <c r="D15" s="32"/>
      <c r="E15" s="120"/>
      <c r="F15" s="97"/>
      <c r="G15" s="98"/>
      <c r="H15" s="98"/>
      <c r="I15" s="98"/>
    </row>
    <row r="16" spans="1:9" ht="9" customHeight="1" x14ac:dyDescent="0.3">
      <c r="A16" s="171"/>
      <c r="B16" s="168"/>
      <c r="C16" s="31"/>
      <c r="D16" s="32"/>
      <c r="E16" s="120"/>
      <c r="F16" s="97"/>
      <c r="G16" s="98"/>
      <c r="H16" s="98"/>
      <c r="I16" s="98"/>
    </row>
    <row r="17" spans="1:9" ht="9" customHeight="1" x14ac:dyDescent="0.3">
      <c r="A17" s="171"/>
      <c r="B17" s="168"/>
      <c r="C17" s="31"/>
      <c r="D17" s="32"/>
      <c r="E17" s="120"/>
      <c r="F17" s="97"/>
      <c r="G17" s="98"/>
      <c r="H17" s="98"/>
      <c r="I17" s="98"/>
    </row>
    <row r="18" spans="1:9" ht="9" customHeight="1" x14ac:dyDescent="0.3">
      <c r="A18" s="171"/>
      <c r="B18" s="167"/>
      <c r="C18" s="31"/>
      <c r="D18" s="32"/>
      <c r="E18" s="120"/>
      <c r="F18" s="97"/>
      <c r="G18" s="98"/>
      <c r="H18" s="98"/>
      <c r="I18" s="98"/>
    </row>
    <row r="19" spans="1:9" ht="9" customHeight="1" x14ac:dyDescent="0.3">
      <c r="A19" s="171"/>
      <c r="B19" s="169"/>
      <c r="C19" s="31"/>
      <c r="D19" s="32"/>
      <c r="E19" s="120"/>
      <c r="F19" s="97"/>
      <c r="G19" s="98"/>
      <c r="H19" s="98"/>
      <c r="I19" s="98"/>
    </row>
    <row r="20" spans="1:9" ht="9" customHeight="1" x14ac:dyDescent="0.3">
      <c r="A20" s="171"/>
      <c r="B20" s="168"/>
      <c r="C20" s="31"/>
      <c r="D20" s="32"/>
      <c r="E20" s="120"/>
      <c r="F20" s="97"/>
      <c r="G20" s="98"/>
      <c r="H20" s="98"/>
      <c r="I20" s="98"/>
    </row>
    <row r="21" spans="1:9" ht="9" customHeight="1" x14ac:dyDescent="0.3">
      <c r="A21" s="171"/>
      <c r="B21" s="169"/>
      <c r="C21" s="31"/>
      <c r="D21" s="32"/>
      <c r="E21" s="120"/>
      <c r="F21" s="97"/>
      <c r="G21" s="98"/>
      <c r="H21" s="98"/>
      <c r="I21" s="98"/>
    </row>
    <row r="22" spans="1:9" ht="9" customHeight="1" x14ac:dyDescent="0.3">
      <c r="A22" s="171"/>
      <c r="B22" s="168"/>
      <c r="C22" s="31"/>
      <c r="D22" s="32"/>
      <c r="E22" s="120"/>
      <c r="F22" s="97"/>
      <c r="G22" s="98"/>
      <c r="H22" s="98"/>
      <c r="I22" s="98"/>
    </row>
    <row r="23" spans="1:9" ht="9" customHeight="1" x14ac:dyDescent="0.3">
      <c r="A23" s="171"/>
      <c r="B23" s="168"/>
      <c r="C23" s="31"/>
      <c r="D23" s="32"/>
      <c r="E23" s="120"/>
      <c r="F23" s="97"/>
      <c r="G23" s="98"/>
      <c r="H23" s="98"/>
      <c r="I23" s="98"/>
    </row>
    <row r="24" spans="1:9" ht="9" customHeight="1" x14ac:dyDescent="0.3">
      <c r="A24" s="171"/>
      <c r="B24" s="169"/>
      <c r="C24" s="31"/>
      <c r="D24" s="32"/>
      <c r="E24" s="120"/>
      <c r="F24" s="97"/>
      <c r="G24" s="98"/>
      <c r="H24" s="98"/>
      <c r="I24" s="98"/>
    </row>
    <row r="25" spans="1:9" ht="102.6" customHeight="1" x14ac:dyDescent="0.3">
      <c r="A25" s="171" t="s">
        <v>92</v>
      </c>
      <c r="B25" s="167"/>
      <c r="C25" s="31">
        <v>45</v>
      </c>
      <c r="D25" s="32" t="s">
        <v>276</v>
      </c>
      <c r="E25" s="120" t="s">
        <v>277</v>
      </c>
      <c r="F25" s="97"/>
      <c r="G25" s="117" t="s">
        <v>284</v>
      </c>
      <c r="H25" s="119" t="s">
        <v>283</v>
      </c>
      <c r="I25" s="118" t="s">
        <v>278</v>
      </c>
    </row>
    <row r="26" spans="1:9" ht="6" customHeight="1" x14ac:dyDescent="0.3">
      <c r="A26" s="171"/>
      <c r="B26" s="168"/>
      <c r="C26" s="31"/>
      <c r="D26" s="32"/>
      <c r="E26" s="96"/>
      <c r="F26" s="97"/>
      <c r="G26" s="98"/>
      <c r="H26" s="98"/>
      <c r="I26" s="98"/>
    </row>
    <row r="27" spans="1:9" ht="6" customHeight="1" x14ac:dyDescent="0.3">
      <c r="A27" s="171"/>
      <c r="B27" s="167"/>
      <c r="C27" s="31"/>
      <c r="D27" s="32"/>
      <c r="E27" s="96"/>
      <c r="F27" s="97"/>
      <c r="G27" s="98"/>
      <c r="H27" s="98"/>
      <c r="I27" s="98"/>
    </row>
    <row r="28" spans="1:9" ht="6" customHeight="1" x14ac:dyDescent="0.3">
      <c r="A28" s="171"/>
      <c r="B28" s="168"/>
      <c r="C28" s="31"/>
      <c r="D28" s="32"/>
      <c r="E28" s="96"/>
      <c r="F28" s="97"/>
      <c r="G28" s="98"/>
      <c r="H28" s="98"/>
      <c r="I28" s="98"/>
    </row>
    <row r="29" spans="1:9" ht="6" customHeight="1" x14ac:dyDescent="0.3">
      <c r="A29" s="171"/>
      <c r="B29" s="169"/>
      <c r="C29" s="31"/>
      <c r="D29" s="32"/>
      <c r="E29" s="96"/>
      <c r="F29" s="97"/>
      <c r="G29" s="98"/>
      <c r="H29" s="98"/>
      <c r="I29" s="98"/>
    </row>
    <row r="30" spans="1:9" ht="6" customHeight="1" x14ac:dyDescent="0.3">
      <c r="A30" s="171"/>
      <c r="B30" s="167"/>
      <c r="C30" s="31"/>
      <c r="D30" s="32"/>
      <c r="E30" s="96"/>
      <c r="F30" s="97"/>
      <c r="G30" s="98"/>
      <c r="H30" s="98"/>
      <c r="I30" s="98"/>
    </row>
    <row r="31" spans="1:9" ht="6" customHeight="1" x14ac:dyDescent="0.3">
      <c r="A31" s="171"/>
      <c r="B31" s="168"/>
      <c r="C31" s="31"/>
      <c r="D31" s="32"/>
      <c r="E31" s="96"/>
      <c r="F31" s="97"/>
      <c r="G31" s="98"/>
      <c r="H31" s="98"/>
      <c r="I31" s="98"/>
    </row>
    <row r="32" spans="1:9" ht="6" customHeight="1" x14ac:dyDescent="0.3">
      <c r="A32" s="171"/>
      <c r="B32" s="168"/>
      <c r="C32" s="31"/>
      <c r="D32" s="32"/>
      <c r="E32" s="96"/>
      <c r="F32" s="97"/>
      <c r="G32" s="98"/>
      <c r="H32" s="98"/>
      <c r="I32" s="98"/>
    </row>
    <row r="33" spans="1:9" ht="6" customHeight="1" x14ac:dyDescent="0.3">
      <c r="A33" s="171"/>
      <c r="B33" s="168"/>
      <c r="C33" s="31"/>
      <c r="D33" s="32"/>
      <c r="E33" s="96"/>
      <c r="F33" s="97"/>
      <c r="G33" s="98"/>
      <c r="H33" s="98"/>
      <c r="I33" s="98"/>
    </row>
    <row r="34" spans="1:9" ht="6" customHeight="1" x14ac:dyDescent="0.3">
      <c r="A34" s="171"/>
      <c r="B34" s="169"/>
      <c r="C34" s="31"/>
      <c r="D34" s="32"/>
      <c r="E34" s="96"/>
      <c r="F34" s="97"/>
      <c r="G34" s="98"/>
      <c r="H34" s="98"/>
      <c r="I34" s="98"/>
    </row>
    <row r="35" spans="1:9" x14ac:dyDescent="0.25">
      <c r="A35" s="99"/>
      <c r="B35" s="100"/>
      <c r="C35" s="100"/>
      <c r="D35" s="101"/>
      <c r="E35" s="102"/>
      <c r="F35" s="100"/>
      <c r="G35" s="100"/>
      <c r="H35" s="100"/>
      <c r="I35" s="103"/>
    </row>
    <row r="36" spans="1:9" x14ac:dyDescent="0.25">
      <c r="A36" s="104" t="s">
        <v>184</v>
      </c>
      <c r="B36" s="33"/>
      <c r="C36" s="33"/>
      <c r="D36" s="105"/>
      <c r="E36" s="106"/>
      <c r="F36" s="33"/>
      <c r="G36" s="33"/>
      <c r="H36" s="33"/>
      <c r="I36" s="107"/>
    </row>
    <row r="37" spans="1:9" x14ac:dyDescent="0.25">
      <c r="A37" s="104"/>
      <c r="B37" s="33"/>
      <c r="C37" s="33"/>
      <c r="D37" s="105"/>
      <c r="E37" s="106"/>
      <c r="F37" s="33"/>
      <c r="G37" s="33"/>
      <c r="H37" s="33"/>
      <c r="I37" s="107"/>
    </row>
    <row r="38" spans="1:9" x14ac:dyDescent="0.25">
      <c r="A38" s="104"/>
      <c r="B38" s="33"/>
      <c r="C38" s="33"/>
      <c r="D38" s="105"/>
      <c r="E38" s="106"/>
      <c r="F38" s="33"/>
      <c r="G38" s="33"/>
      <c r="H38" s="33"/>
      <c r="I38" s="107"/>
    </row>
    <row r="39" spans="1:9" x14ac:dyDescent="0.25">
      <c r="A39" s="104"/>
      <c r="B39" s="33"/>
      <c r="C39" s="33"/>
      <c r="D39" s="105"/>
      <c r="E39" s="106"/>
      <c r="F39" s="33"/>
      <c r="G39" s="33"/>
      <c r="H39" s="33"/>
      <c r="I39" s="107"/>
    </row>
    <row r="40" spans="1:9" x14ac:dyDescent="0.25">
      <c r="A40" s="104"/>
      <c r="B40" s="33"/>
      <c r="C40" s="33"/>
      <c r="D40" s="105"/>
      <c r="E40" s="106"/>
      <c r="F40" s="33"/>
      <c r="G40" s="33"/>
      <c r="H40" s="33"/>
      <c r="I40" s="107"/>
    </row>
    <row r="41" spans="1:9" x14ac:dyDescent="0.25">
      <c r="A41" s="104"/>
      <c r="B41" s="33"/>
      <c r="C41" s="33"/>
      <c r="D41" s="105"/>
      <c r="E41" s="106"/>
      <c r="F41" s="33"/>
      <c r="G41" s="33"/>
      <c r="H41" s="33"/>
      <c r="I41" s="107"/>
    </row>
    <row r="42" spans="1:9" x14ac:dyDescent="0.25">
      <c r="A42" s="104"/>
      <c r="B42" s="33"/>
      <c r="C42" s="33"/>
      <c r="D42" s="105"/>
      <c r="E42" s="106"/>
      <c r="F42" s="33"/>
      <c r="G42" s="33"/>
      <c r="H42" s="33"/>
      <c r="I42" s="107"/>
    </row>
    <row r="43" spans="1:9" x14ac:dyDescent="0.25">
      <c r="A43" s="104"/>
      <c r="B43" s="33"/>
      <c r="C43" s="33"/>
      <c r="D43" s="105"/>
      <c r="E43" s="106"/>
      <c r="F43" s="33"/>
      <c r="G43" s="33"/>
      <c r="H43" s="33"/>
      <c r="I43" s="107"/>
    </row>
    <row r="44" spans="1:9" x14ac:dyDescent="0.25">
      <c r="A44" s="104"/>
      <c r="B44" s="33"/>
      <c r="C44" s="33"/>
      <c r="D44" s="105"/>
      <c r="E44" s="106"/>
      <c r="F44" s="33"/>
      <c r="G44" s="33"/>
      <c r="H44" s="33"/>
      <c r="I44" s="107"/>
    </row>
    <row r="45" spans="1:9" x14ac:dyDescent="0.25">
      <c r="A45" s="104"/>
      <c r="B45" s="33"/>
      <c r="C45" s="33"/>
      <c r="D45" s="105"/>
      <c r="E45" s="106"/>
      <c r="F45" s="33"/>
      <c r="G45" s="33"/>
      <c r="H45" s="33"/>
      <c r="I45" s="107"/>
    </row>
    <row r="46" spans="1:9" x14ac:dyDescent="0.25">
      <c r="A46" s="104"/>
      <c r="B46" s="33"/>
      <c r="C46" s="33"/>
      <c r="D46" s="105"/>
      <c r="E46" s="106"/>
      <c r="F46" s="33"/>
      <c r="G46" s="33"/>
      <c r="H46" s="33"/>
      <c r="I46" s="107"/>
    </row>
    <row r="47" spans="1:9" x14ac:dyDescent="0.25">
      <c r="A47" s="104"/>
      <c r="B47" s="33"/>
      <c r="C47" s="33"/>
      <c r="D47" s="105"/>
      <c r="E47" s="106"/>
      <c r="F47" s="33"/>
      <c r="G47" s="33"/>
      <c r="H47" s="33"/>
      <c r="I47" s="107"/>
    </row>
    <row r="48" spans="1:9" x14ac:dyDescent="0.25">
      <c r="A48" s="104"/>
      <c r="B48" s="33"/>
      <c r="C48" s="33"/>
      <c r="D48" s="105"/>
      <c r="E48" s="106"/>
      <c r="F48" s="33"/>
      <c r="G48" s="33"/>
      <c r="H48" s="33"/>
      <c r="I48" s="107"/>
    </row>
    <row r="49" spans="1:9" x14ac:dyDescent="0.25">
      <c r="A49" s="104"/>
      <c r="B49" s="33"/>
      <c r="C49" s="33"/>
      <c r="D49" s="105"/>
      <c r="E49" s="106"/>
      <c r="F49" s="33"/>
      <c r="G49" s="33"/>
      <c r="H49" s="33"/>
      <c r="I49" s="107"/>
    </row>
    <row r="50" spans="1:9" x14ac:dyDescent="0.25">
      <c r="A50" s="104"/>
      <c r="B50" s="33"/>
      <c r="C50" s="33"/>
      <c r="D50" s="105"/>
      <c r="E50" s="106"/>
      <c r="F50" s="33"/>
      <c r="G50" s="33"/>
      <c r="H50" s="33"/>
      <c r="I50" s="107"/>
    </row>
    <row r="51" spans="1:9" x14ac:dyDescent="0.25">
      <c r="A51" s="104"/>
      <c r="B51" s="33"/>
      <c r="C51" s="33"/>
      <c r="D51" s="105"/>
      <c r="E51" s="106"/>
      <c r="F51" s="33"/>
      <c r="G51" s="33"/>
      <c r="H51" s="33"/>
      <c r="I51" s="107"/>
    </row>
    <row r="52" spans="1:9" x14ac:dyDescent="0.25">
      <c r="A52" s="104"/>
      <c r="B52" s="33"/>
      <c r="C52" s="33"/>
      <c r="D52" s="105"/>
      <c r="E52" s="106"/>
      <c r="F52" s="33"/>
      <c r="G52" s="33"/>
      <c r="H52" s="33"/>
      <c r="I52" s="107"/>
    </row>
    <row r="53" spans="1:9" x14ac:dyDescent="0.25">
      <c r="A53" s="108"/>
      <c r="B53" s="109"/>
      <c r="C53" s="109"/>
      <c r="D53" s="110"/>
      <c r="E53" s="111"/>
      <c r="F53" s="109"/>
      <c r="G53" s="109"/>
      <c r="H53" s="109"/>
      <c r="I53" s="112"/>
    </row>
  </sheetData>
  <mergeCells count="14">
    <mergeCell ref="A25:A34"/>
    <mergeCell ref="B25:B26"/>
    <mergeCell ref="B27:B29"/>
    <mergeCell ref="B30:B34"/>
    <mergeCell ref="A1:I1"/>
    <mergeCell ref="A3:A13"/>
    <mergeCell ref="B4:B5"/>
    <mergeCell ref="B6:B8"/>
    <mergeCell ref="B9:B11"/>
    <mergeCell ref="A14:A24"/>
    <mergeCell ref="B14:B17"/>
    <mergeCell ref="B18:B19"/>
    <mergeCell ref="B20:B21"/>
    <mergeCell ref="B22:B24"/>
  </mergeCells>
  <phoneticPr fontId="26" type="noConversion"/>
  <dataValidations count="1">
    <dataValidation type="list" allowBlank="1" showInputMessage="1" showErrorMessage="1" sqref="F3:F34" xr:uid="{00000000-0002-0000-0200-000000000000}">
      <formula1>"是,否"</formula1>
    </dataValidation>
  </dataValidations>
  <pageMargins left="0.235416666666667" right="0.235416666666667" top="0.62916666666666698" bottom="0.62916666666666698" header="0.31388888888888899" footer="0.31388888888888899"/>
  <pageSetup paperSize="9" scale="60" fitToHeight="0" orientation="landscape" r:id="rId1"/>
  <headerFooter>
    <oddFooter>&amp;C_x000D_&amp;1#&amp;"Arial"&amp;8&amp;K000000 Internal</oddFooter>
  </headerFooter>
  <drawing r:id="rId2"/>
  <legacyDrawing r:id="rId3"/>
  <oleObjects>
    <mc:AlternateContent xmlns:mc="http://schemas.openxmlformats.org/markup-compatibility/2006">
      <mc:Choice Requires="x14">
        <oleObject progId="Acrobat Document" dvAspect="DVASPECT_ICON" shapeId="2051" r:id="rId4">
          <objectPr defaultSize="0" autoPict="0" r:id="rId5">
            <anchor moveWithCells="1">
              <from>
                <xdr:col>6</xdr:col>
                <xdr:colOff>2026920</xdr:colOff>
                <xdr:row>13</xdr:row>
                <xdr:rowOff>640080</xdr:rowOff>
              </from>
              <to>
                <xdr:col>6</xdr:col>
                <xdr:colOff>2369820</xdr:colOff>
                <xdr:row>13</xdr:row>
                <xdr:rowOff>952500</xdr:rowOff>
              </to>
            </anchor>
          </objectPr>
        </oleObject>
      </mc:Choice>
      <mc:Fallback>
        <oleObject progId="Acrobat Document" dvAspect="DVASPECT_ICON" shapeId="205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5"/>
  <sheetViews>
    <sheetView topLeftCell="B3" zoomScale="82" zoomScaleNormal="82" workbookViewId="0">
      <selection activeCell="H10" sqref="H10"/>
    </sheetView>
  </sheetViews>
  <sheetFormatPr defaultColWidth="9" defaultRowHeight="13.8" x14ac:dyDescent="0.25"/>
  <cols>
    <col min="4" max="4" width="37.44140625" customWidth="1"/>
    <col min="5" max="5" width="31.21875" customWidth="1"/>
    <col min="6" max="6" width="12.33203125" customWidth="1"/>
    <col min="9" max="9" width="17.77734375" style="3" customWidth="1"/>
    <col min="10" max="14" width="9.109375" style="3"/>
    <col min="16" max="16" width="4.77734375" customWidth="1"/>
    <col min="17" max="17" width="5.109375" customWidth="1"/>
    <col min="18" max="18" width="5.33203125" customWidth="1"/>
    <col min="19" max="19" width="6.44140625" customWidth="1"/>
    <col min="20" max="20" width="6" customWidth="1"/>
    <col min="21" max="21" width="7.21875" customWidth="1"/>
  </cols>
  <sheetData>
    <row r="1" spans="1:21" s="1" customFormat="1" ht="22.8" x14ac:dyDescent="0.4">
      <c r="A1" s="174" t="s">
        <v>105</v>
      </c>
      <c r="B1" s="174"/>
      <c r="C1" s="174"/>
      <c r="D1" s="174"/>
      <c r="E1" s="174"/>
      <c r="F1" s="174"/>
      <c r="I1" s="14"/>
      <c r="J1" s="14"/>
      <c r="K1" s="14"/>
      <c r="L1" s="14"/>
      <c r="M1" s="14"/>
      <c r="N1" s="14"/>
      <c r="P1"/>
      <c r="Q1"/>
      <c r="R1"/>
    </row>
    <row r="2" spans="1:21" s="2" customFormat="1" x14ac:dyDescent="0.25">
      <c r="A2" s="4" t="s">
        <v>106</v>
      </c>
      <c r="B2" s="4" t="s">
        <v>107</v>
      </c>
      <c r="C2" s="4" t="s">
        <v>108</v>
      </c>
      <c r="D2" s="5" t="s">
        <v>109</v>
      </c>
      <c r="E2" s="6" t="s">
        <v>110</v>
      </c>
      <c r="F2" s="7" t="s">
        <v>111</v>
      </c>
      <c r="I2" s="15"/>
      <c r="J2" s="16">
        <v>0</v>
      </c>
      <c r="K2" s="16">
        <v>1</v>
      </c>
      <c r="L2" s="16">
        <v>2</v>
      </c>
      <c r="M2" s="16">
        <v>3</v>
      </c>
      <c r="N2" s="17" t="s">
        <v>85</v>
      </c>
      <c r="P2" s="18" t="s">
        <v>31</v>
      </c>
      <c r="Q2" s="18"/>
      <c r="R2" s="18"/>
      <c r="S2" s="27"/>
      <c r="T2" s="27"/>
    </row>
    <row r="3" spans="1:21" ht="15" customHeight="1" x14ac:dyDescent="0.25">
      <c r="A3" s="173" t="s">
        <v>112</v>
      </c>
      <c r="B3" s="173" t="s">
        <v>113</v>
      </c>
      <c r="C3" s="8">
        <v>1</v>
      </c>
      <c r="D3" s="9" t="s">
        <v>114</v>
      </c>
      <c r="E3" s="10"/>
      <c r="F3" s="11">
        <f>'检查表 Checklist'!F3</f>
        <v>3</v>
      </c>
      <c r="I3" s="3" t="str">
        <f>B3</f>
        <v>环境
合规性</v>
      </c>
      <c r="J3" s="3">
        <f>COUNTIF($F3:$F6,J$2)</f>
        <v>0</v>
      </c>
      <c r="K3" s="3">
        <f t="shared" ref="K3:N3" si="0">COUNTIF($F3:$F6,K$2)</f>
        <v>0</v>
      </c>
      <c r="L3" s="3">
        <f t="shared" si="0"/>
        <v>0</v>
      </c>
      <c r="M3" s="3">
        <f t="shared" si="0"/>
        <v>4</v>
      </c>
      <c r="N3" s="3">
        <f t="shared" si="0"/>
        <v>0</v>
      </c>
      <c r="P3" s="19">
        <v>3</v>
      </c>
      <c r="Q3" s="19">
        <v>2</v>
      </c>
      <c r="R3" s="19">
        <v>1</v>
      </c>
      <c r="S3" s="19">
        <v>0</v>
      </c>
      <c r="T3" s="18" t="s">
        <v>85</v>
      </c>
    </row>
    <row r="4" spans="1:21" x14ac:dyDescent="0.25">
      <c r="A4" s="173"/>
      <c r="B4" s="173"/>
      <c r="C4" s="8">
        <v>2</v>
      </c>
      <c r="D4" s="9" t="s">
        <v>115</v>
      </c>
      <c r="E4" s="10"/>
      <c r="F4" s="11">
        <f>'检查表 Checklist'!F4</f>
        <v>3</v>
      </c>
      <c r="I4" s="3">
        <f>3*(4-N3)</f>
        <v>12</v>
      </c>
      <c r="J4" s="3">
        <f>SUM(F3:F6)</f>
        <v>12</v>
      </c>
      <c r="K4" s="20">
        <f>J4/I4</f>
        <v>1</v>
      </c>
      <c r="P4" s="21">
        <f>COUNTIF(F3:F22,3)</f>
        <v>20</v>
      </c>
      <c r="Q4" s="21">
        <f>COUNTIF(F3:F22,2)</f>
        <v>0</v>
      </c>
      <c r="R4" s="21">
        <f>COUNTIF(F3:F22,1)</f>
        <v>0</v>
      </c>
      <c r="S4" s="21">
        <f>COUNTIF(F3:F22,0)</f>
        <v>0</v>
      </c>
      <c r="T4" s="18">
        <f>COUNTIF(F3:F22,NA)</f>
        <v>0</v>
      </c>
      <c r="U4" s="24"/>
    </row>
    <row r="5" spans="1:21" ht="26.4" x14ac:dyDescent="0.25">
      <c r="A5" s="173"/>
      <c r="B5" s="173"/>
      <c r="C5" s="8">
        <v>3</v>
      </c>
      <c r="D5" s="9" t="s">
        <v>116</v>
      </c>
      <c r="E5" s="10"/>
      <c r="F5" s="11">
        <f>'检查表 Checklist'!F5</f>
        <v>3</v>
      </c>
      <c r="I5" s="22">
        <f>IF(N3=0,4,4-N3)</f>
        <v>4</v>
      </c>
      <c r="J5" s="23">
        <f>J3/$I$5</f>
        <v>0</v>
      </c>
      <c r="K5" s="23">
        <f t="shared" ref="K5:M5" si="1">K3/$I$5</f>
        <v>0</v>
      </c>
      <c r="L5" s="23">
        <f t="shared" si="1"/>
        <v>0</v>
      </c>
      <c r="M5" s="23">
        <f t="shared" si="1"/>
        <v>1</v>
      </c>
      <c r="N5"/>
      <c r="P5" s="24"/>
    </row>
    <row r="6" spans="1:21" ht="26.4" x14ac:dyDescent="0.25">
      <c r="A6" s="173"/>
      <c r="B6" s="173"/>
      <c r="C6" s="8">
        <v>4</v>
      </c>
      <c r="D6" s="9" t="s">
        <v>117</v>
      </c>
      <c r="E6" s="10"/>
      <c r="F6" s="11">
        <f>'检查表 Checklist'!F6</f>
        <v>3</v>
      </c>
      <c r="I6" s="15"/>
      <c r="J6" s="16">
        <v>0</v>
      </c>
      <c r="K6" s="16">
        <v>1</v>
      </c>
      <c r="L6" s="16">
        <v>2</v>
      </c>
      <c r="M6" s="16">
        <v>3</v>
      </c>
      <c r="N6" s="3" t="s">
        <v>85</v>
      </c>
      <c r="P6" s="18" t="s">
        <v>118</v>
      </c>
      <c r="Q6" s="18"/>
      <c r="R6" s="18"/>
      <c r="S6" s="18"/>
      <c r="T6" s="18"/>
    </row>
    <row r="7" spans="1:21" ht="23.25" customHeight="1" x14ac:dyDescent="0.25">
      <c r="A7" s="173"/>
      <c r="B7" s="173" t="s">
        <v>119</v>
      </c>
      <c r="C7" s="8">
        <v>5</v>
      </c>
      <c r="D7" s="9" t="s">
        <v>120</v>
      </c>
      <c r="E7" s="10"/>
      <c r="F7" s="11">
        <f>'检查表 Checklist'!F7</f>
        <v>3</v>
      </c>
      <c r="I7" s="3" t="str">
        <f>B7</f>
        <v>污水
管理</v>
      </c>
      <c r="J7" s="3">
        <f>COUNTIF($F7:$F10,J$2)</f>
        <v>0</v>
      </c>
      <c r="K7" s="3">
        <f t="shared" ref="K7:M7" si="2">COUNTIF($F7:$F10,K$2)</f>
        <v>0</v>
      </c>
      <c r="L7" s="3">
        <f t="shared" si="2"/>
        <v>0</v>
      </c>
      <c r="M7" s="3">
        <f t="shared" si="2"/>
        <v>4</v>
      </c>
      <c r="N7" s="3">
        <f t="shared" ref="N7" si="3">COUNTIF($F7:$F10,N$2)</f>
        <v>0</v>
      </c>
      <c r="P7" s="19">
        <v>3</v>
      </c>
      <c r="Q7" s="19">
        <v>2</v>
      </c>
      <c r="R7" s="19">
        <v>1</v>
      </c>
      <c r="S7" s="19">
        <v>0</v>
      </c>
      <c r="T7" s="18" t="s">
        <v>85</v>
      </c>
    </row>
    <row r="8" spans="1:21" ht="26.4" x14ac:dyDescent="0.25">
      <c r="A8" s="173"/>
      <c r="B8" s="173"/>
      <c r="C8" s="8">
        <v>6</v>
      </c>
      <c r="D8" s="9" t="s">
        <v>121</v>
      </c>
      <c r="E8" s="10"/>
      <c r="F8" s="11">
        <f>'检查表 Checklist'!F8</f>
        <v>3</v>
      </c>
      <c r="I8" s="3">
        <f>3*(4-N7)</f>
        <v>12</v>
      </c>
      <c r="J8" s="3">
        <f>SUM(F7:F10)</f>
        <v>12</v>
      </c>
      <c r="K8" s="20">
        <f>J8/I8</f>
        <v>1</v>
      </c>
      <c r="P8" s="18">
        <f>COUNTIF(F23:F41,3)</f>
        <v>18</v>
      </c>
      <c r="Q8" s="18">
        <f>COUNTIF(F23:F41,2)</f>
        <v>0</v>
      </c>
      <c r="R8" s="18">
        <f>COUNTIF(F23:F41,1)</f>
        <v>1</v>
      </c>
      <c r="S8" s="18">
        <f>COUNTIF(F23:F41,0)</f>
        <v>0</v>
      </c>
      <c r="T8" s="18">
        <f>COUNTIF(F23:F41,NA)</f>
        <v>0</v>
      </c>
    </row>
    <row r="9" spans="1:21" ht="26.4" x14ac:dyDescent="0.25">
      <c r="A9" s="173"/>
      <c r="B9" s="173"/>
      <c r="C9" s="8">
        <v>7</v>
      </c>
      <c r="D9" s="9" t="s">
        <v>122</v>
      </c>
      <c r="E9" s="10"/>
      <c r="F9" s="11">
        <f>'检查表 Checklist'!F9</f>
        <v>3</v>
      </c>
      <c r="I9" s="22">
        <f>IF(N7=0,4,4-N7)</f>
        <v>4</v>
      </c>
      <c r="J9" s="23">
        <f>J7/$I$9</f>
        <v>0</v>
      </c>
      <c r="K9" s="23">
        <f t="shared" ref="K9:M9" si="4">K7/$I$9</f>
        <v>0</v>
      </c>
      <c r="L9" s="23">
        <f t="shared" si="4"/>
        <v>0</v>
      </c>
      <c r="M9" s="23">
        <f t="shared" si="4"/>
        <v>1</v>
      </c>
    </row>
    <row r="10" spans="1:21" ht="26.4" x14ac:dyDescent="0.25">
      <c r="A10" s="173"/>
      <c r="B10" s="173"/>
      <c r="C10" s="8">
        <v>8</v>
      </c>
      <c r="D10" s="9" t="s">
        <v>123</v>
      </c>
      <c r="E10" s="10"/>
      <c r="F10" s="11">
        <f>'检查表 Checklist'!F10</f>
        <v>3</v>
      </c>
      <c r="I10" s="15"/>
      <c r="J10" s="16">
        <v>0</v>
      </c>
      <c r="K10" s="16">
        <v>1</v>
      </c>
      <c r="L10" s="16">
        <v>2</v>
      </c>
      <c r="M10" s="16">
        <v>3</v>
      </c>
      <c r="N10" s="3" t="s">
        <v>85</v>
      </c>
      <c r="P10" s="18" t="s">
        <v>124</v>
      </c>
      <c r="Q10" s="18"/>
      <c r="R10" s="18"/>
      <c r="S10" s="18"/>
      <c r="T10" s="18"/>
    </row>
    <row r="11" spans="1:21" ht="28.5" customHeight="1" x14ac:dyDescent="0.25">
      <c r="A11" s="173"/>
      <c r="B11" s="173" t="s">
        <v>125</v>
      </c>
      <c r="C11" s="8">
        <v>9</v>
      </c>
      <c r="D11" s="9" t="s">
        <v>126</v>
      </c>
      <c r="E11" s="10"/>
      <c r="F11" s="11">
        <f>'检查表 Checklist'!F11</f>
        <v>3</v>
      </c>
      <c r="I11" s="3" t="str">
        <f>B11</f>
        <v>废气
管理</v>
      </c>
      <c r="J11" s="3">
        <f>COUNTIF($F11:$F14,J$2)</f>
        <v>0</v>
      </c>
      <c r="K11" s="3">
        <f t="shared" ref="K11:N11" si="5">COUNTIF($F11:$F14,K$2)</f>
        <v>0</v>
      </c>
      <c r="L11" s="3">
        <f t="shared" si="5"/>
        <v>0</v>
      </c>
      <c r="M11" s="3">
        <f t="shared" si="5"/>
        <v>4</v>
      </c>
      <c r="N11" s="3">
        <f t="shared" si="5"/>
        <v>0</v>
      </c>
      <c r="P11" s="19">
        <v>3</v>
      </c>
      <c r="Q11" s="19">
        <v>2</v>
      </c>
      <c r="R11" s="19">
        <v>1</v>
      </c>
      <c r="S11" s="19">
        <v>0</v>
      </c>
      <c r="T11" s="18" t="s">
        <v>85</v>
      </c>
    </row>
    <row r="12" spans="1:21" ht="26.4" x14ac:dyDescent="0.25">
      <c r="A12" s="173"/>
      <c r="B12" s="173"/>
      <c r="C12" s="8">
        <v>10</v>
      </c>
      <c r="D12" s="9" t="s">
        <v>127</v>
      </c>
      <c r="E12" s="10"/>
      <c r="F12" s="11">
        <f>'检查表 Checklist'!F12</f>
        <v>3</v>
      </c>
      <c r="I12" s="3">
        <f>3*(4-N11)</f>
        <v>12</v>
      </c>
      <c r="J12" s="3">
        <f>SUM(F11:F14)</f>
        <v>12</v>
      </c>
      <c r="K12" s="20">
        <f>J12/I12</f>
        <v>1</v>
      </c>
      <c r="P12" s="18">
        <f>COUNTIF(F42:F52,3)</f>
        <v>10</v>
      </c>
      <c r="Q12" s="18">
        <f>COUNTIF(F42:F52,2)</f>
        <v>0</v>
      </c>
      <c r="R12" s="18">
        <f>COUNTIF(F42:F52,1)</f>
        <v>1</v>
      </c>
      <c r="S12" s="18">
        <f>COUNTIF(F42:F52,0)</f>
        <v>0</v>
      </c>
      <c r="T12" s="18">
        <f>COUNTIF(F42:F52,NA)</f>
        <v>0</v>
      </c>
    </row>
    <row r="13" spans="1:21" ht="26.4" x14ac:dyDescent="0.25">
      <c r="A13" s="173"/>
      <c r="B13" s="173"/>
      <c r="C13" s="8">
        <v>11</v>
      </c>
      <c r="D13" s="9" t="s">
        <v>128</v>
      </c>
      <c r="E13" s="10"/>
      <c r="F13" s="11">
        <f>'检查表 Checklist'!F13</f>
        <v>3</v>
      </c>
      <c r="I13" s="22">
        <f>IF(N11=0,4,4-N11)</f>
        <v>4</v>
      </c>
      <c r="J13" s="23">
        <f>J11/$I$13</f>
        <v>0</v>
      </c>
      <c r="K13" s="23">
        <f t="shared" ref="K13:M13" si="6">K11/$I$13</f>
        <v>0</v>
      </c>
      <c r="L13" s="23">
        <f t="shared" si="6"/>
        <v>0</v>
      </c>
      <c r="M13" s="23">
        <f t="shared" si="6"/>
        <v>1</v>
      </c>
    </row>
    <row r="14" spans="1:21" ht="26.4" x14ac:dyDescent="0.25">
      <c r="A14" s="173"/>
      <c r="B14" s="173"/>
      <c r="C14" s="8">
        <v>12</v>
      </c>
      <c r="D14" s="9" t="s">
        <v>129</v>
      </c>
      <c r="E14" s="10"/>
      <c r="F14" s="11">
        <f>'检查表 Checklist'!F14</f>
        <v>3</v>
      </c>
      <c r="I14" s="15"/>
      <c r="J14" s="16">
        <v>0</v>
      </c>
      <c r="K14" s="16">
        <v>1</v>
      </c>
      <c r="L14" s="16">
        <v>2</v>
      </c>
      <c r="M14" s="16">
        <v>3</v>
      </c>
      <c r="N14" s="3" t="s">
        <v>85</v>
      </c>
    </row>
    <row r="15" spans="1:21" ht="28.5" customHeight="1" x14ac:dyDescent="0.25">
      <c r="A15" s="173"/>
      <c r="B15" s="173" t="s">
        <v>130</v>
      </c>
      <c r="C15" s="8">
        <v>13</v>
      </c>
      <c r="D15" s="9" t="s">
        <v>131</v>
      </c>
      <c r="E15" s="10"/>
      <c r="F15" s="11">
        <f>'检查表 Checklist'!F15</f>
        <v>3</v>
      </c>
      <c r="I15" s="3" t="str">
        <f>B15</f>
        <v>危险
废弃物</v>
      </c>
      <c r="J15" s="3">
        <f>COUNTIF($F15:$F18,J$2)</f>
        <v>0</v>
      </c>
      <c r="K15" s="3">
        <f t="shared" ref="K15:N15" si="7">COUNTIF($F15:$F18,K$2)</f>
        <v>0</v>
      </c>
      <c r="L15" s="3">
        <f t="shared" si="7"/>
        <v>0</v>
      </c>
      <c r="M15" s="3">
        <f t="shared" si="7"/>
        <v>4</v>
      </c>
      <c r="N15" s="3">
        <f t="shared" si="7"/>
        <v>0</v>
      </c>
    </row>
    <row r="16" spans="1:21" ht="26.4" x14ac:dyDescent="0.25">
      <c r="A16" s="173"/>
      <c r="B16" s="173"/>
      <c r="C16" s="8">
        <v>14</v>
      </c>
      <c r="D16" s="9" t="s">
        <v>132</v>
      </c>
      <c r="E16" s="10"/>
      <c r="F16" s="11">
        <f>'检查表 Checklist'!F16</f>
        <v>3</v>
      </c>
      <c r="I16" s="3">
        <f>3*(4-N15)</f>
        <v>12</v>
      </c>
      <c r="J16" s="3">
        <f>SUM(F15:F18)</f>
        <v>12</v>
      </c>
      <c r="K16" s="20">
        <f>J16/I16</f>
        <v>1</v>
      </c>
    </row>
    <row r="17" spans="1:14" ht="26.4" x14ac:dyDescent="0.25">
      <c r="A17" s="173"/>
      <c r="B17" s="173"/>
      <c r="C17" s="8">
        <v>15</v>
      </c>
      <c r="D17" s="9" t="s">
        <v>133</v>
      </c>
      <c r="E17" s="10"/>
      <c r="F17" s="11">
        <f>'检查表 Checklist'!F17</f>
        <v>3</v>
      </c>
      <c r="I17" s="22">
        <f>IF(N15=0,4,4-N15)</f>
        <v>4</v>
      </c>
      <c r="J17" s="23">
        <f>J15/$I$17</f>
        <v>0</v>
      </c>
      <c r="K17" s="23">
        <f t="shared" ref="K17:M17" si="8">K15/$I$17</f>
        <v>0</v>
      </c>
      <c r="L17" s="23">
        <f t="shared" si="8"/>
        <v>0</v>
      </c>
      <c r="M17" s="23">
        <f t="shared" si="8"/>
        <v>1</v>
      </c>
    </row>
    <row r="18" spans="1:14" ht="26.4" x14ac:dyDescent="0.25">
      <c r="A18" s="173"/>
      <c r="B18" s="173"/>
      <c r="C18" s="8">
        <v>16</v>
      </c>
      <c r="D18" s="9" t="s">
        <v>134</v>
      </c>
      <c r="E18" s="10"/>
      <c r="F18" s="11">
        <f>'检查表 Checklist'!F18</f>
        <v>3</v>
      </c>
      <c r="I18" s="15"/>
      <c r="J18" s="16">
        <v>0</v>
      </c>
      <c r="K18" s="16">
        <v>1</v>
      </c>
      <c r="L18" s="16">
        <v>2</v>
      </c>
      <c r="M18" s="16">
        <v>3</v>
      </c>
      <c r="N18" s="3" t="s">
        <v>85</v>
      </c>
    </row>
    <row r="19" spans="1:14" ht="15" customHeight="1" x14ac:dyDescent="0.25">
      <c r="A19" s="173"/>
      <c r="B19" s="173" t="s">
        <v>135</v>
      </c>
      <c r="C19" s="8">
        <v>17</v>
      </c>
      <c r="D19" s="9" t="s">
        <v>136</v>
      </c>
      <c r="E19" s="10"/>
      <c r="F19" s="11">
        <f>'检查表 Checklist'!F19</f>
        <v>3</v>
      </c>
      <c r="I19" s="3" t="str">
        <f>B19</f>
        <v>噪声
管理</v>
      </c>
      <c r="J19" s="3">
        <f>COUNTIF($F19:$F22,J$2)</f>
        <v>0</v>
      </c>
      <c r="K19" s="3">
        <f t="shared" ref="K19:N19" si="9">COUNTIF($F19:$F22,K$2)</f>
        <v>0</v>
      </c>
      <c r="L19" s="3">
        <f t="shared" si="9"/>
        <v>0</v>
      </c>
      <c r="M19" s="3">
        <f t="shared" si="9"/>
        <v>4</v>
      </c>
      <c r="N19" s="3">
        <f t="shared" si="9"/>
        <v>0</v>
      </c>
    </row>
    <row r="20" spans="1:14" x14ac:dyDescent="0.25">
      <c r="A20" s="173"/>
      <c r="B20" s="173"/>
      <c r="C20" s="8">
        <v>18</v>
      </c>
      <c r="D20" s="9" t="s">
        <v>137</v>
      </c>
      <c r="E20" s="10"/>
      <c r="F20" s="11">
        <f>'检查表 Checklist'!F20</f>
        <v>3</v>
      </c>
      <c r="I20" s="3">
        <f>3*(4-N19)</f>
        <v>12</v>
      </c>
      <c r="J20" s="3">
        <f>SUM(F19:F22)</f>
        <v>12</v>
      </c>
      <c r="K20" s="20">
        <f>J20/I20</f>
        <v>1</v>
      </c>
    </row>
    <row r="21" spans="1:14" ht="26.4" x14ac:dyDescent="0.25">
      <c r="A21" s="173"/>
      <c r="B21" s="173"/>
      <c r="C21" s="8">
        <v>19</v>
      </c>
      <c r="D21" s="9" t="s">
        <v>138</v>
      </c>
      <c r="E21" s="10"/>
      <c r="F21" s="11">
        <f>'检查表 Checklist'!F21</f>
        <v>3</v>
      </c>
      <c r="I21" s="22">
        <f>IF(N19=0,4,4-N19)</f>
        <v>4</v>
      </c>
      <c r="J21" s="23">
        <f>J19/$I$21</f>
        <v>0</v>
      </c>
      <c r="K21" s="23">
        <f t="shared" ref="K21:M21" si="10">K19/$I$21</f>
        <v>0</v>
      </c>
      <c r="L21" s="23">
        <f t="shared" si="10"/>
        <v>0</v>
      </c>
      <c r="M21" s="23">
        <f t="shared" si="10"/>
        <v>1</v>
      </c>
    </row>
    <row r="22" spans="1:14" ht="26.4" x14ac:dyDescent="0.25">
      <c r="A22" s="173"/>
      <c r="B22" s="173"/>
      <c r="C22" s="8">
        <v>20</v>
      </c>
      <c r="D22" s="9" t="s">
        <v>139</v>
      </c>
      <c r="E22" s="10"/>
      <c r="F22" s="11">
        <f>'检查表 Checklist'!F22</f>
        <v>3</v>
      </c>
      <c r="I22" s="15"/>
      <c r="J22" s="16">
        <v>0</v>
      </c>
      <c r="K22" s="16">
        <v>1</v>
      </c>
      <c r="L22" s="16">
        <v>2</v>
      </c>
      <c r="M22" s="16">
        <v>3</v>
      </c>
      <c r="N22" s="3" t="s">
        <v>85</v>
      </c>
    </row>
    <row r="23" spans="1:14" ht="28.5" customHeight="1" x14ac:dyDescent="0.25">
      <c r="A23" s="173" t="s">
        <v>140</v>
      </c>
      <c r="B23" s="173" t="s">
        <v>141</v>
      </c>
      <c r="C23" s="8">
        <v>21</v>
      </c>
      <c r="D23" s="9" t="s">
        <v>142</v>
      </c>
      <c r="E23" s="10"/>
      <c r="F23" s="11">
        <f>'检查表 Checklist'!F23</f>
        <v>3</v>
      </c>
      <c r="I23" s="3" t="str">
        <f>B23</f>
        <v>安全
合规性</v>
      </c>
      <c r="J23" s="3">
        <f>COUNTIF($F23:$F26,J$2)</f>
        <v>0</v>
      </c>
      <c r="K23" s="3">
        <f t="shared" ref="K23:N23" si="11">COUNTIF($F23:$F26,K$2)</f>
        <v>0</v>
      </c>
      <c r="L23" s="3">
        <f t="shared" si="11"/>
        <v>0</v>
      </c>
      <c r="M23" s="3">
        <f t="shared" si="11"/>
        <v>4</v>
      </c>
      <c r="N23" s="3">
        <f t="shared" si="11"/>
        <v>0</v>
      </c>
    </row>
    <row r="24" spans="1:14" x14ac:dyDescent="0.25">
      <c r="A24" s="173"/>
      <c r="B24" s="173"/>
      <c r="C24" s="8">
        <v>22</v>
      </c>
      <c r="D24" s="9" t="s">
        <v>143</v>
      </c>
      <c r="E24" s="10"/>
      <c r="F24" s="11">
        <f>'检查表 Checklist'!F24</f>
        <v>3</v>
      </c>
      <c r="I24" s="3">
        <f>3*(4-N23)</f>
        <v>12</v>
      </c>
      <c r="J24" s="3">
        <f>SUM(F23:F26)</f>
        <v>12</v>
      </c>
      <c r="K24" s="20">
        <f>J24/I24</f>
        <v>1</v>
      </c>
    </row>
    <row r="25" spans="1:14" x14ac:dyDescent="0.25">
      <c r="A25" s="173"/>
      <c r="B25" s="173"/>
      <c r="C25" s="8">
        <v>23</v>
      </c>
      <c r="D25" s="9" t="s">
        <v>144</v>
      </c>
      <c r="E25" s="10"/>
      <c r="F25" s="11">
        <f>'检查表 Checklist'!F25</f>
        <v>3</v>
      </c>
      <c r="I25" s="22">
        <f>IF(N23=0,4,4-N23)</f>
        <v>4</v>
      </c>
      <c r="J25" s="23">
        <f>J23/$I$25</f>
        <v>0</v>
      </c>
      <c r="K25" s="23">
        <f t="shared" ref="K25:M25" si="12">K23/$I$25</f>
        <v>0</v>
      </c>
      <c r="L25" s="23">
        <f t="shared" si="12"/>
        <v>0</v>
      </c>
      <c r="M25" s="23">
        <f t="shared" si="12"/>
        <v>1</v>
      </c>
    </row>
    <row r="26" spans="1:14" ht="26.4" x14ac:dyDescent="0.25">
      <c r="A26" s="173"/>
      <c r="B26" s="173"/>
      <c r="C26" s="8">
        <v>24</v>
      </c>
      <c r="D26" s="9" t="s">
        <v>145</v>
      </c>
      <c r="E26" s="10"/>
      <c r="F26" s="11">
        <f>'检查表 Checklist'!F26</f>
        <v>3</v>
      </c>
      <c r="I26" s="15"/>
      <c r="J26" s="16">
        <v>0</v>
      </c>
      <c r="K26" s="16">
        <v>1</v>
      </c>
      <c r="L26" s="16">
        <v>2</v>
      </c>
      <c r="M26" s="16">
        <v>3</v>
      </c>
      <c r="N26" s="3" t="s">
        <v>85</v>
      </c>
    </row>
    <row r="27" spans="1:14" ht="28.5" customHeight="1" x14ac:dyDescent="0.25">
      <c r="A27" s="173"/>
      <c r="B27" s="173" t="s">
        <v>146</v>
      </c>
      <c r="C27" s="8">
        <v>25</v>
      </c>
      <c r="D27" s="9" t="s">
        <v>147</v>
      </c>
      <c r="E27" s="10"/>
      <c r="F27" s="11">
        <f>'检查表 Checklist'!F27</f>
        <v>3</v>
      </c>
      <c r="I27" s="3" t="str">
        <f>B27</f>
        <v>安全
管理
措施</v>
      </c>
      <c r="J27" s="3">
        <f>COUNTIF($F27:$F31,J$2)</f>
        <v>0</v>
      </c>
      <c r="K27" s="3">
        <f t="shared" ref="K27:N27" si="13">COUNTIF($F27:$F31,K$2)</f>
        <v>0</v>
      </c>
      <c r="L27" s="3">
        <f t="shared" si="13"/>
        <v>0</v>
      </c>
      <c r="M27" s="3">
        <f t="shared" si="13"/>
        <v>5</v>
      </c>
      <c r="N27" s="3">
        <f t="shared" si="13"/>
        <v>0</v>
      </c>
    </row>
    <row r="28" spans="1:14" x14ac:dyDescent="0.25">
      <c r="A28" s="173"/>
      <c r="B28" s="173"/>
      <c r="C28" s="8">
        <v>26</v>
      </c>
      <c r="D28" s="9" t="s">
        <v>148</v>
      </c>
      <c r="E28" s="10"/>
      <c r="F28" s="11">
        <f>'检查表 Checklist'!F28</f>
        <v>3</v>
      </c>
      <c r="I28" s="3">
        <f>3*(5-N27)</f>
        <v>15</v>
      </c>
      <c r="J28" s="3">
        <f>SUM(F27:F31)</f>
        <v>15</v>
      </c>
      <c r="K28" s="20">
        <f>J28/I28</f>
        <v>1</v>
      </c>
    </row>
    <row r="29" spans="1:14" ht="39.6" x14ac:dyDescent="0.25">
      <c r="A29" s="173"/>
      <c r="B29" s="173"/>
      <c r="C29" s="8">
        <v>27</v>
      </c>
      <c r="D29" s="9" t="s">
        <v>149</v>
      </c>
      <c r="E29" s="10"/>
      <c r="F29" s="11">
        <f>'检查表 Checklist'!F29</f>
        <v>3</v>
      </c>
      <c r="I29" s="22">
        <f>IF(N27=0,5,5-N27)</f>
        <v>5</v>
      </c>
      <c r="J29" s="23">
        <f>J27/$I$29</f>
        <v>0</v>
      </c>
      <c r="K29" s="23">
        <f t="shared" ref="K29:M29" si="14">K27/$I$29</f>
        <v>0</v>
      </c>
      <c r="L29" s="23">
        <f t="shared" si="14"/>
        <v>0</v>
      </c>
      <c r="M29" s="23">
        <f t="shared" si="14"/>
        <v>1</v>
      </c>
    </row>
    <row r="30" spans="1:14" ht="39.6" x14ac:dyDescent="0.25">
      <c r="A30" s="173"/>
      <c r="B30" s="173"/>
      <c r="C30" s="8">
        <v>28</v>
      </c>
      <c r="D30" s="9" t="s">
        <v>150</v>
      </c>
      <c r="E30" s="10"/>
      <c r="F30" s="11">
        <f>'检查表 Checklist'!F30</f>
        <v>3</v>
      </c>
      <c r="I30" s="3">
        <f>3*(2-N32)</f>
        <v>6</v>
      </c>
      <c r="J30" s="3">
        <f>SUM(F32:F33)</f>
        <v>4</v>
      </c>
      <c r="K30" s="20">
        <f>J30/I30</f>
        <v>0.66666666666666663</v>
      </c>
    </row>
    <row r="31" spans="1:14" ht="26.4" x14ac:dyDescent="0.25">
      <c r="A31" s="173"/>
      <c r="B31" s="173"/>
      <c r="C31" s="8">
        <v>29</v>
      </c>
      <c r="D31" s="9" t="s">
        <v>151</v>
      </c>
      <c r="E31" s="10"/>
      <c r="F31" s="11">
        <f>'检查表 Checklist'!F31</f>
        <v>3</v>
      </c>
      <c r="I31" s="15"/>
    </row>
    <row r="32" spans="1:14" ht="28.5" customHeight="1" x14ac:dyDescent="0.25">
      <c r="A32" s="173"/>
      <c r="B32" s="173" t="s">
        <v>152</v>
      </c>
      <c r="C32" s="8">
        <v>30</v>
      </c>
      <c r="D32" s="9" t="s">
        <v>153</v>
      </c>
      <c r="E32" s="10"/>
      <c r="F32" s="11">
        <f>'检查表 Checklist'!F32</f>
        <v>3</v>
      </c>
      <c r="I32" s="3" t="str">
        <f>B32</f>
        <v>特种
设备</v>
      </c>
      <c r="J32" s="3">
        <f>COUNTIF($F32:$F33,J$2)</f>
        <v>0</v>
      </c>
      <c r="K32" s="3">
        <f t="shared" ref="K32:N32" si="15">COUNTIF($F32:$F33,K$2)</f>
        <v>1</v>
      </c>
      <c r="L32" s="3">
        <f t="shared" si="15"/>
        <v>0</v>
      </c>
      <c r="M32" s="3">
        <f t="shared" si="15"/>
        <v>1</v>
      </c>
      <c r="N32" s="3">
        <f t="shared" si="15"/>
        <v>0</v>
      </c>
    </row>
    <row r="33" spans="1:14" x14ac:dyDescent="0.25">
      <c r="A33" s="173"/>
      <c r="B33" s="173"/>
      <c r="C33" s="8">
        <v>31</v>
      </c>
      <c r="D33" s="9" t="s">
        <v>154</v>
      </c>
      <c r="E33" s="10"/>
      <c r="F33" s="11">
        <f>'检查表 Checklist'!F33</f>
        <v>1</v>
      </c>
      <c r="I33" s="22">
        <f>IF(N32=0,2,2-N32)</f>
        <v>2</v>
      </c>
      <c r="J33" s="23">
        <f>J32/$I$33</f>
        <v>0</v>
      </c>
      <c r="K33" s="23">
        <f>K32/$I$33</f>
        <v>0.5</v>
      </c>
      <c r="L33" s="23">
        <f>L32/$I$33</f>
        <v>0</v>
      </c>
      <c r="M33" s="23">
        <f>M32/$I$33</f>
        <v>0.5</v>
      </c>
    </row>
    <row r="34" spans="1:14" ht="26.4" x14ac:dyDescent="0.25">
      <c r="A34" s="173"/>
      <c r="B34" s="173" t="s">
        <v>155</v>
      </c>
      <c r="C34" s="8">
        <v>32</v>
      </c>
      <c r="D34" s="9" t="s">
        <v>156</v>
      </c>
      <c r="E34" s="10"/>
      <c r="F34" s="11">
        <f>'检查表 Checklist'!F34</f>
        <v>3</v>
      </c>
      <c r="J34" s="16"/>
      <c r="K34" s="16"/>
      <c r="L34" s="16"/>
      <c r="M34" s="16"/>
    </row>
    <row r="35" spans="1:14" ht="26.4" x14ac:dyDescent="0.25">
      <c r="A35" s="173"/>
      <c r="B35" s="173"/>
      <c r="C35" s="8">
        <v>33</v>
      </c>
      <c r="D35" s="9" t="s">
        <v>157</v>
      </c>
      <c r="E35" s="10"/>
      <c r="F35" s="11">
        <f>'检查表 Checklist'!F35</f>
        <v>3</v>
      </c>
      <c r="I35" s="3" t="str">
        <f>B34</f>
        <v>危险
化学品</v>
      </c>
      <c r="J35" s="3">
        <f>COUNTIF($F34:$F37,J$2)</f>
        <v>0</v>
      </c>
      <c r="K35" s="3">
        <f>COUNTIF($F34:$F37,K$2)</f>
        <v>0</v>
      </c>
      <c r="L35" s="3">
        <f>COUNTIF($F34:$F37,L$2)</f>
        <v>0</v>
      </c>
      <c r="M35" s="3">
        <f>COUNTIF($F34:$F37,M$2)</f>
        <v>4</v>
      </c>
      <c r="N35" s="3">
        <f>COUNTIF($F34:$F37,N$2)</f>
        <v>0</v>
      </c>
    </row>
    <row r="36" spans="1:14" ht="66" x14ac:dyDescent="0.25">
      <c r="A36" s="173"/>
      <c r="B36" s="173"/>
      <c r="C36" s="8">
        <v>34</v>
      </c>
      <c r="D36" s="9" t="s">
        <v>158</v>
      </c>
      <c r="E36" s="10"/>
      <c r="F36" s="11">
        <f>'检查表 Checklist'!F36</f>
        <v>3</v>
      </c>
      <c r="I36" s="3">
        <f>3*(4-N35)</f>
        <v>12</v>
      </c>
      <c r="J36" s="3">
        <f>SUM(F34:F37)</f>
        <v>12</v>
      </c>
      <c r="K36" s="20">
        <f>J36/I36</f>
        <v>1</v>
      </c>
    </row>
    <row r="37" spans="1:14" ht="26.4" x14ac:dyDescent="0.25">
      <c r="A37" s="173"/>
      <c r="B37" s="173"/>
      <c r="C37" s="8">
        <v>35</v>
      </c>
      <c r="D37" s="9" t="s">
        <v>159</v>
      </c>
      <c r="E37" s="10"/>
      <c r="F37" s="11">
        <f>'检查表 Checklist'!F37</f>
        <v>3</v>
      </c>
      <c r="I37" s="22">
        <f>IF(N36=0,4,4-N35)</f>
        <v>4</v>
      </c>
      <c r="J37" s="23">
        <f>J35/$I$37</f>
        <v>0</v>
      </c>
      <c r="K37" s="23">
        <f t="shared" ref="K37:M37" si="16">K35/$I$37</f>
        <v>0</v>
      </c>
      <c r="L37" s="23">
        <f t="shared" si="16"/>
        <v>0</v>
      </c>
      <c r="M37" s="23">
        <f t="shared" si="16"/>
        <v>1</v>
      </c>
    </row>
    <row r="38" spans="1:14" ht="28.5" customHeight="1" x14ac:dyDescent="0.25">
      <c r="A38" s="173"/>
      <c r="B38" s="173" t="s">
        <v>160</v>
      </c>
      <c r="C38" s="8">
        <v>36</v>
      </c>
      <c r="D38" s="9" t="s">
        <v>161</v>
      </c>
      <c r="E38" s="10"/>
      <c r="F38" s="11">
        <f>'检查表 Checklist'!F38</f>
        <v>3</v>
      </c>
      <c r="I38" s="25"/>
      <c r="J38" s="16">
        <v>0</v>
      </c>
      <c r="K38" s="16">
        <v>1</v>
      </c>
      <c r="L38" s="16">
        <v>2</v>
      </c>
      <c r="M38" s="16">
        <v>3</v>
      </c>
      <c r="N38" s="3" t="s">
        <v>85</v>
      </c>
    </row>
    <row r="39" spans="1:14" ht="39.6" x14ac:dyDescent="0.25">
      <c r="A39" s="173"/>
      <c r="B39" s="173"/>
      <c r="C39" s="8">
        <v>37</v>
      </c>
      <c r="D39" s="9" t="s">
        <v>162</v>
      </c>
      <c r="E39" s="10"/>
      <c r="F39" s="11">
        <f>'检查表 Checklist'!F39</f>
        <v>3</v>
      </c>
      <c r="I39" s="3" t="str">
        <f>B38</f>
        <v>职业
健康
管理</v>
      </c>
      <c r="J39" s="3">
        <f>COUNTIF($F38:$F41,J$2)</f>
        <v>0</v>
      </c>
      <c r="K39" s="3">
        <f>COUNTIF($F38:$F41,K$2)</f>
        <v>0</v>
      </c>
      <c r="L39" s="3">
        <f>COUNTIF($F38:$F41,L$2)</f>
        <v>0</v>
      </c>
      <c r="M39" s="3">
        <f>COUNTIF($F38:$F41,M$2)</f>
        <v>4</v>
      </c>
      <c r="N39" s="3">
        <f>COUNTIF($F38:$F41,N$2)</f>
        <v>0</v>
      </c>
    </row>
    <row r="40" spans="1:14" ht="26.4" x14ac:dyDescent="0.25">
      <c r="A40" s="173"/>
      <c r="B40" s="173"/>
      <c r="C40" s="8">
        <v>38</v>
      </c>
      <c r="D40" s="9" t="s">
        <v>163</v>
      </c>
      <c r="E40" s="10"/>
      <c r="F40" s="11">
        <f>'检查表 Checklist'!F40</f>
        <v>3</v>
      </c>
      <c r="I40" s="3">
        <f>3*(4-N39)</f>
        <v>12</v>
      </c>
      <c r="J40" s="3">
        <f>SUM(F38:F41)</f>
        <v>12</v>
      </c>
      <c r="K40" s="20">
        <f>J40/I40</f>
        <v>1</v>
      </c>
    </row>
    <row r="41" spans="1:14" ht="26.4" x14ac:dyDescent="0.25">
      <c r="A41" s="173"/>
      <c r="B41" s="173"/>
      <c r="C41" s="8">
        <v>39</v>
      </c>
      <c r="D41" s="9" t="s">
        <v>164</v>
      </c>
      <c r="E41" s="10"/>
      <c r="F41" s="11">
        <f>'检查表 Checklist'!F41</f>
        <v>3</v>
      </c>
      <c r="I41" s="22">
        <f>IF(N39=0,4,4-N39)</f>
        <v>4</v>
      </c>
      <c r="J41" s="23">
        <f>J39/$I$41</f>
        <v>0</v>
      </c>
      <c r="K41" s="23">
        <f t="shared" ref="K41:M41" si="17">K39/$I$41</f>
        <v>0</v>
      </c>
      <c r="L41" s="23">
        <f t="shared" si="17"/>
        <v>0</v>
      </c>
      <c r="M41" s="23">
        <f t="shared" si="17"/>
        <v>1</v>
      </c>
    </row>
    <row r="42" spans="1:14" ht="15" customHeight="1" x14ac:dyDescent="0.25">
      <c r="A42" s="173" t="s">
        <v>165</v>
      </c>
      <c r="B42" s="173" t="s">
        <v>166</v>
      </c>
      <c r="C42" s="8">
        <v>40</v>
      </c>
      <c r="D42" s="9" t="s">
        <v>167</v>
      </c>
      <c r="E42" s="10"/>
      <c r="F42" s="11">
        <f>'检查表 Checklist'!F42</f>
        <v>3</v>
      </c>
      <c r="I42" s="15"/>
      <c r="J42" s="16">
        <v>0</v>
      </c>
      <c r="K42" s="16">
        <v>1</v>
      </c>
      <c r="L42" s="16">
        <v>2</v>
      </c>
      <c r="M42" s="16">
        <v>3</v>
      </c>
      <c r="N42" s="3" t="s">
        <v>85</v>
      </c>
    </row>
    <row r="43" spans="1:14" ht="39.6" x14ac:dyDescent="0.25">
      <c r="A43" s="173"/>
      <c r="B43" s="173"/>
      <c r="C43" s="8">
        <v>41</v>
      </c>
      <c r="D43" s="9" t="s">
        <v>168</v>
      </c>
      <c r="E43" s="10"/>
      <c r="F43" s="11">
        <f>'检查表 Checklist'!F43</f>
        <v>3</v>
      </c>
      <c r="I43" s="3" t="str">
        <f>B42</f>
        <v>消防
法规性
文件</v>
      </c>
      <c r="J43" s="3">
        <f>COUNTIF($F42:$F44,J$2)</f>
        <v>0</v>
      </c>
      <c r="K43" s="3">
        <f>COUNTIF($F42:$F44,K$2)</f>
        <v>0</v>
      </c>
      <c r="L43" s="3">
        <f>COUNTIF($F42:$F44,L$2)</f>
        <v>0</v>
      </c>
      <c r="M43" s="3">
        <f>COUNTIF($F42:$F44,M$2)</f>
        <v>3</v>
      </c>
      <c r="N43" s="3">
        <f>COUNTIF($F42:$F44,N$2)</f>
        <v>0</v>
      </c>
    </row>
    <row r="44" spans="1:14" x14ac:dyDescent="0.25">
      <c r="A44" s="173"/>
      <c r="B44" s="173"/>
      <c r="C44" s="8">
        <v>42</v>
      </c>
      <c r="D44" s="9" t="s">
        <v>169</v>
      </c>
      <c r="E44" s="10"/>
      <c r="F44" s="11">
        <f>'检查表 Checklist'!F44</f>
        <v>3</v>
      </c>
      <c r="I44" s="3">
        <f>3*(3-N43)</f>
        <v>9</v>
      </c>
      <c r="J44" s="3">
        <f>SUM(F42:F44)</f>
        <v>9</v>
      </c>
      <c r="K44" s="20">
        <f>J44/I44</f>
        <v>1</v>
      </c>
    </row>
    <row r="45" spans="1:14" ht="28.5" customHeight="1" x14ac:dyDescent="0.25">
      <c r="A45" s="173"/>
      <c r="B45" s="173" t="s">
        <v>170</v>
      </c>
      <c r="C45" s="8">
        <v>43</v>
      </c>
      <c r="D45" s="9" t="s">
        <v>171</v>
      </c>
      <c r="E45" s="10"/>
      <c r="F45" s="11">
        <f>'检查表 Checklist'!F45</f>
        <v>3</v>
      </c>
      <c r="I45" s="22">
        <f>IF(N43=0,3,3-N43)</f>
        <v>3</v>
      </c>
      <c r="J45" s="23">
        <f>J43/$I$45</f>
        <v>0</v>
      </c>
      <c r="K45" s="23">
        <f t="shared" ref="K45:M45" si="18">K43/$I$45</f>
        <v>0</v>
      </c>
      <c r="L45" s="23">
        <f t="shared" si="18"/>
        <v>0</v>
      </c>
      <c r="M45" s="23">
        <f t="shared" si="18"/>
        <v>1</v>
      </c>
    </row>
    <row r="46" spans="1:14" x14ac:dyDescent="0.25">
      <c r="A46" s="173"/>
      <c r="B46" s="173"/>
      <c r="C46" s="8">
        <v>44</v>
      </c>
      <c r="D46" s="9" t="s">
        <v>172</v>
      </c>
      <c r="E46" s="10"/>
      <c r="F46" s="11">
        <f>'检查表 Checklist'!F46</f>
        <v>3</v>
      </c>
      <c r="I46" s="15"/>
      <c r="J46" s="16">
        <v>0</v>
      </c>
      <c r="K46" s="16">
        <v>1</v>
      </c>
      <c r="L46" s="16">
        <v>2</v>
      </c>
      <c r="M46" s="16">
        <v>3</v>
      </c>
      <c r="N46" s="3" t="s">
        <v>85</v>
      </c>
    </row>
    <row r="47" spans="1:14" ht="26.4" x14ac:dyDescent="0.25">
      <c r="A47" s="173"/>
      <c r="B47" s="173"/>
      <c r="C47" s="8">
        <v>45</v>
      </c>
      <c r="D47" s="9" t="s">
        <v>173</v>
      </c>
      <c r="E47" s="10"/>
      <c r="F47" s="11">
        <f>'检查表 Checklist'!F47</f>
        <v>1</v>
      </c>
      <c r="I47" s="3" t="str">
        <f>B45</f>
        <v>消防
设施
配置</v>
      </c>
      <c r="J47" s="3">
        <f>COUNTIF($F45:$F47,J$2)</f>
        <v>0</v>
      </c>
      <c r="K47" s="3">
        <f>COUNTIF($F45:$F47,K$2)</f>
        <v>1</v>
      </c>
      <c r="L47" s="3">
        <f>COUNTIF($F45:$F47,L$2)</f>
        <v>0</v>
      </c>
      <c r="M47" s="3">
        <f>COUNTIF($F45:$F47,M$2)</f>
        <v>2</v>
      </c>
      <c r="N47" s="3">
        <f>COUNTIF($F45:$F47,N$2)</f>
        <v>0</v>
      </c>
    </row>
    <row r="48" spans="1:14" ht="28.5" customHeight="1" x14ac:dyDescent="0.25">
      <c r="A48" s="173"/>
      <c r="B48" s="173" t="s">
        <v>174</v>
      </c>
      <c r="C48" s="8">
        <v>46</v>
      </c>
      <c r="D48" s="9" t="s">
        <v>175</v>
      </c>
      <c r="E48" s="10"/>
      <c r="F48" s="11">
        <f>'检查表 Checklist'!F48</f>
        <v>3</v>
      </c>
      <c r="I48" s="3">
        <f>3*(3-N47)</f>
        <v>9</v>
      </c>
      <c r="J48" s="3">
        <f>SUM(F45:F47)</f>
        <v>7</v>
      </c>
      <c r="K48" s="20">
        <f>J48/I48</f>
        <v>0.77777777777777779</v>
      </c>
    </row>
    <row r="49" spans="1:14" x14ac:dyDescent="0.25">
      <c r="A49" s="173"/>
      <c r="B49" s="173"/>
      <c r="C49" s="8">
        <v>47</v>
      </c>
      <c r="D49" s="9" t="s">
        <v>176</v>
      </c>
      <c r="E49" s="10"/>
      <c r="F49" s="11">
        <f>'检查表 Checklist'!F49</f>
        <v>3</v>
      </c>
      <c r="I49" s="22">
        <f>IF(N47=0,3,3-N47)</f>
        <v>3</v>
      </c>
      <c r="J49" s="23">
        <f>J47/$I$49</f>
        <v>0</v>
      </c>
      <c r="K49" s="23">
        <f t="shared" ref="K49:M49" si="19">K47/$I$49</f>
        <v>0.33333333333333331</v>
      </c>
      <c r="L49" s="23">
        <f t="shared" si="19"/>
        <v>0</v>
      </c>
      <c r="M49" s="23">
        <f t="shared" si="19"/>
        <v>0.66666666666666663</v>
      </c>
    </row>
    <row r="50" spans="1:14" ht="26.4" x14ac:dyDescent="0.25">
      <c r="A50" s="173"/>
      <c r="B50" s="173"/>
      <c r="C50" s="8">
        <v>48</v>
      </c>
      <c r="D50" s="9" t="s">
        <v>177</v>
      </c>
      <c r="E50" s="10"/>
      <c r="F50" s="11">
        <f>'检查表 Checklist'!F50</f>
        <v>3</v>
      </c>
      <c r="I50" s="15"/>
      <c r="J50" s="16">
        <v>0</v>
      </c>
      <c r="K50" s="16">
        <v>1</v>
      </c>
      <c r="L50" s="16">
        <v>2</v>
      </c>
      <c r="M50" s="16">
        <v>3</v>
      </c>
      <c r="N50" s="3" t="s">
        <v>85</v>
      </c>
    </row>
    <row r="51" spans="1:14" ht="26.4" x14ac:dyDescent="0.25">
      <c r="A51" s="173"/>
      <c r="B51" s="173"/>
      <c r="C51" s="8">
        <v>49</v>
      </c>
      <c r="D51" s="9" t="s">
        <v>178</v>
      </c>
      <c r="E51" s="10"/>
      <c r="F51" s="11">
        <f>'检查表 Checklist'!F51</f>
        <v>3</v>
      </c>
      <c r="I51" s="3" t="str">
        <f>B48</f>
        <v>生产
现场
消防
管理</v>
      </c>
      <c r="J51" s="3">
        <f>COUNTIF($F48:$F52,J$2)</f>
        <v>0</v>
      </c>
      <c r="K51" s="3">
        <f>COUNTIF($F48:$F52,K$2)</f>
        <v>0</v>
      </c>
      <c r="L51" s="3">
        <f>COUNTIF($F48:$F52,L$2)</f>
        <v>0</v>
      </c>
      <c r="M51" s="3">
        <f>COUNTIF($F48:$F52,M$2)</f>
        <v>5</v>
      </c>
      <c r="N51" s="3">
        <f>COUNTIF($F48:$F52,N$2)</f>
        <v>0</v>
      </c>
    </row>
    <row r="52" spans="1:14" x14ac:dyDescent="0.25">
      <c r="A52" s="173"/>
      <c r="B52" s="173"/>
      <c r="C52" s="8">
        <v>50</v>
      </c>
      <c r="D52" s="9" t="s">
        <v>179</v>
      </c>
      <c r="E52" s="12"/>
      <c r="F52" s="11">
        <f>'检查表 Checklist'!F52</f>
        <v>3</v>
      </c>
      <c r="I52" s="3">
        <f>3*(5-N51)</f>
        <v>15</v>
      </c>
      <c r="J52" s="3">
        <f>SUM(F48:F52)</f>
        <v>15</v>
      </c>
      <c r="K52" s="20">
        <f>J52/I52</f>
        <v>1</v>
      </c>
    </row>
    <row r="53" spans="1:14" x14ac:dyDescent="0.25">
      <c r="I53" s="22">
        <f>IF(N51=0,5,5-N51)</f>
        <v>5</v>
      </c>
      <c r="J53" s="23">
        <f>J51/$I$53</f>
        <v>0</v>
      </c>
      <c r="K53" s="23">
        <f t="shared" ref="K53:M53" si="20">K51/$I$53</f>
        <v>0</v>
      </c>
      <c r="L53" s="23">
        <f t="shared" si="20"/>
        <v>0</v>
      </c>
      <c r="M53" s="23">
        <f t="shared" si="20"/>
        <v>1</v>
      </c>
    </row>
    <row r="54" spans="1:14" x14ac:dyDescent="0.25">
      <c r="F54" s="13">
        <f>SUM(F3:F52)</f>
        <v>146</v>
      </c>
    </row>
    <row r="55" spans="1:14" x14ac:dyDescent="0.25">
      <c r="I55" s="26">
        <f>I52+I48+I44+I40+I36+I30+I28+I24+I20+I16+I12+I8+I4</f>
        <v>150</v>
      </c>
      <c r="K55" s="20">
        <f>F54/I55</f>
        <v>0.97333333333333338</v>
      </c>
    </row>
  </sheetData>
  <mergeCells count="17">
    <mergeCell ref="A1:F1"/>
    <mergeCell ref="A3:A22"/>
    <mergeCell ref="A23:A41"/>
    <mergeCell ref="A42:A52"/>
    <mergeCell ref="B3:B6"/>
    <mergeCell ref="B7:B10"/>
    <mergeCell ref="B11:B14"/>
    <mergeCell ref="B15:B18"/>
    <mergeCell ref="B19:B22"/>
    <mergeCell ref="B23:B26"/>
    <mergeCell ref="B27:B31"/>
    <mergeCell ref="B32:B33"/>
    <mergeCell ref="B34:B37"/>
    <mergeCell ref="B38:B41"/>
    <mergeCell ref="B42:B44"/>
    <mergeCell ref="B45:B47"/>
    <mergeCell ref="B48:B52"/>
  </mergeCells>
  <phoneticPr fontId="26" type="noConversion"/>
  <conditionalFormatting sqref="F3:F52">
    <cfRule type="cellIs" dxfId="4" priority="1" operator="equal">
      <formula>"NA"</formula>
    </cfRule>
    <cfRule type="cellIs" dxfId="3" priority="2" operator="equal">
      <formula>3</formula>
    </cfRule>
    <cfRule type="cellIs" dxfId="2" priority="3" operator="equal">
      <formula>2</formula>
    </cfRule>
    <cfRule type="cellIs" dxfId="1" priority="4" operator="equal">
      <formula>1</formula>
    </cfRule>
    <cfRule type="cellIs" dxfId="0" priority="5" operator="equal">
      <formula>0</formula>
    </cfRule>
  </conditionalFormatting>
  <dataValidations count="1">
    <dataValidation type="list" allowBlank="1" showInputMessage="1" showErrorMessage="1" sqref="F3:F52" xr:uid="{00000000-0002-0000-0300-000000000000}">
      <formula1>"3,2,1,0,NA"</formula1>
    </dataValidation>
  </dataValidations>
  <pageMargins left="0.69930555555555596" right="0.69930555555555596" top="0.75" bottom="0.75" header="0.3" footer="0.3"/>
  <pageSetup paperSize="9" orientation="portrait" horizontalDpi="90" verticalDpi="90"/>
  <headerFooter>
    <oddFooter>&amp;C_x000D_&amp;1#&amp;"Arial"&amp;8&amp;K000000 Internal</oddFooter>
  </headerFooter>
</worksheet>
</file>

<file path=docMetadata/LabelInfo.xml><?xml version="1.0" encoding="utf-8"?>
<clbl:labelList xmlns:clbl="http://schemas.microsoft.com/office/2020/mipLabelMetadata">
  <clbl:label id="{6006a9c5-d130-408c-bc8e-3b5ecdb17aa0}" enabled="1" method="Standard" siteId="{8d4b558f-7b2e-40ba-ad1f-e04d79e6265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评价报告 Evaluation Report</vt:lpstr>
      <vt:lpstr>检查表 Checklist</vt:lpstr>
      <vt:lpstr>行动方案 Follow-up Action</vt:lpstr>
      <vt:lpstr>Sheet3</vt:lpstr>
      <vt:lpstr>'评价报告 Evaluation Report'!Print_Area</vt:lpstr>
      <vt:lpstr>'行动方案 Follow-up Action'!Print_Area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Gary, MC</dc:creator>
  <cp:lastModifiedBy>Chen, Tingting02</cp:lastModifiedBy>
  <cp:lastPrinted>2020-07-20T03:35:17Z</cp:lastPrinted>
  <dcterms:created xsi:type="dcterms:W3CDTF">2015-06-05T18:17:00Z</dcterms:created>
  <dcterms:modified xsi:type="dcterms:W3CDTF">2023-05-06T01:01:42Z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